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192.168.101.110\sandogh sarmaye\افشا\1402\خرداد\"/>
    </mc:Choice>
  </mc:AlternateContent>
  <xr:revisionPtr revIDLastSave="0" documentId="13_ncr:1_{A8A8E746-DE5B-4462-A68B-5C583DD94C42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3" r:id="rId3"/>
    <sheet name="سپرده" sheetId="2" r:id="rId4"/>
    <sheet name="سود سپرده (2)" sheetId="20" r:id="rId5"/>
    <sheet name="درآمدها" sheetId="11" r:id="rId6"/>
    <sheet name="درآمدها (2)" sheetId="19" r:id="rId7"/>
    <sheet name="درآمد سود سهام" sheetId="18" r:id="rId8"/>
    <sheet name="درآمد ناشی ازفروش" sheetId="15" r:id="rId9"/>
    <sheet name="درآمد ناشی از تغییر قیمت اوراق " sheetId="14" r:id="rId10"/>
    <sheet name="درآمد سرمایه گذاری در سهام " sheetId="5" r:id="rId11"/>
    <sheet name="سایر درآمدها" sheetId="8" r:id="rId12"/>
    <sheet name="سرمایه گذاری در اوراق بهادار" sheetId="21" r:id="rId13"/>
  </sheets>
  <definedNames>
    <definedName name="_xlnm._FilterDatabase" localSheetId="1" hidden="1">' سهام'!$A$9:$X$33</definedName>
    <definedName name="_xlnm._FilterDatabase" localSheetId="10" hidden="1">'درآمد سرمایه گذاری در سهام '!$B$10:$V$36</definedName>
    <definedName name="_xlnm._FilterDatabase" localSheetId="7" hidden="1">'درآمد سود سهام'!#REF!</definedName>
    <definedName name="_xlnm._FilterDatabase" localSheetId="9" hidden="1">'درآمد ناشی از تغییر قیمت اوراق '!$B$7:$AI$9</definedName>
    <definedName name="_xlnm._FilterDatabase" localSheetId="8" hidden="1">'درآمد ناشی ازفروش'!$A$7:$T$31</definedName>
    <definedName name="_xlnm.Print_Area" localSheetId="1">' سهام'!$A$1:$W$33</definedName>
    <definedName name="_xlnm.Print_Area" localSheetId="0">Sheet1!$A$1:$I$25</definedName>
    <definedName name="_xlnm.Print_Area" localSheetId="2">اوراق!$A$1:$AE$15</definedName>
    <definedName name="_xlnm.Print_Area" localSheetId="10">'درآمد سرمایه گذاری در سهام '!$A$1:$V$37</definedName>
    <definedName name="_xlnm.Print_Area" localSheetId="7">'درآمد سود سهام'!$A$1:$S$20</definedName>
    <definedName name="_xlnm.Print_Area" localSheetId="9">'درآمد ناشی از تغییر قیمت اوراق '!$A$1:$R$31</definedName>
    <definedName name="_xlnm.Print_Area" localSheetId="8">'درآمد ناشی ازفروش'!$A$1:$Q$31</definedName>
    <definedName name="_xlnm.Print_Area" localSheetId="5">درآمدها!$A$1:$I$12</definedName>
    <definedName name="_xlnm.Print_Area" localSheetId="6">'درآمدها (2)'!$A$1:$I$12</definedName>
    <definedName name="_xlnm.Print_Area" localSheetId="11">'سایر درآمدها'!$A$1:$E$17</definedName>
    <definedName name="_xlnm.Print_Area" localSheetId="3">سپرده!$A$1:$S$27</definedName>
    <definedName name="_xlnm.Print_Area" localSheetId="12">'سرمایه گذاری در اوراق بهادار'!$A$1:$Q$15</definedName>
    <definedName name="_xlnm.Print_Area" localSheetId="4">'سود سپرده (2)'!$A$1:$S$24</definedName>
    <definedName name="_xlnm.Print_Titles" localSheetId="1">' سهام'!$1:$9</definedName>
    <definedName name="_xlnm.Print_Titles" localSheetId="2">اوراق!$1:$14</definedName>
    <definedName name="_xlnm.Print_Titles" localSheetId="10">'درآمد سرمایه گذاری در سهام '!$1:$11</definedName>
    <definedName name="_xlnm.Print_Titles" localSheetId="9">'درآمد ناشی از تغییر قیمت اوراق '!$1:$7</definedName>
    <definedName name="_xlnm.Print_Titles" localSheetId="8">'درآمد ناشی ازفروش'!$1:$6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4" l="1"/>
  <c r="E31" i="15"/>
  <c r="U9" i="15" l="1"/>
  <c r="U10" i="15"/>
  <c r="U11" i="15"/>
  <c r="U12" i="15"/>
  <c r="U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8" i="15"/>
  <c r="T9" i="15"/>
  <c r="T10" i="15"/>
  <c r="T11" i="15"/>
  <c r="T12" i="15"/>
  <c r="T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27" i="15"/>
  <c r="T28" i="15"/>
  <c r="T29" i="15"/>
  <c r="T30" i="15"/>
  <c r="T8" i="15"/>
  <c r="V14" i="18"/>
  <c r="V15" i="18"/>
  <c r="V16" i="18"/>
  <c r="T13" i="18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11" i="1"/>
  <c r="E10" i="11"/>
  <c r="I9" i="11"/>
  <c r="E9" i="11"/>
  <c r="E9" i="19"/>
  <c r="I9" i="19" s="1"/>
  <c r="C4" i="21"/>
  <c r="N36" i="5"/>
  <c r="P36" i="5"/>
  <c r="R36" i="5"/>
  <c r="D36" i="5"/>
  <c r="F36" i="5"/>
  <c r="L31" i="14"/>
  <c r="R31" i="14"/>
  <c r="C31" i="15"/>
  <c r="G31" i="15"/>
  <c r="I31" i="15"/>
  <c r="K31" i="15"/>
  <c r="M31" i="15"/>
  <c r="O31" i="15"/>
  <c r="Q31" i="15"/>
  <c r="R26" i="15"/>
  <c r="S26" i="15" s="1"/>
  <c r="R27" i="15"/>
  <c r="S27" i="15" s="1"/>
  <c r="R28" i="15"/>
  <c r="S28" i="15" s="1"/>
  <c r="R29" i="15"/>
  <c r="S29" i="15" s="1"/>
  <c r="R30" i="15"/>
  <c r="S30" i="15" s="1"/>
  <c r="T15" i="18"/>
  <c r="U15" i="18" s="1"/>
  <c r="T14" i="18"/>
  <c r="U14" i="18" s="1"/>
  <c r="V11" i="18"/>
  <c r="V12" i="18"/>
  <c r="V13" i="18"/>
  <c r="V10" i="18"/>
  <c r="Q20" i="18"/>
  <c r="O20" i="18"/>
  <c r="M20" i="18"/>
  <c r="K20" i="18"/>
  <c r="I20" i="18"/>
  <c r="S24" i="20"/>
  <c r="O24" i="20"/>
  <c r="M24" i="20"/>
  <c r="I24" i="20"/>
  <c r="T23" i="2"/>
  <c r="U23" i="2" s="1"/>
  <c r="S27" i="2"/>
  <c r="Q27" i="2"/>
  <c r="O27" i="2"/>
  <c r="M27" i="2"/>
  <c r="K27" i="2"/>
  <c r="AD15" i="3"/>
  <c r="T36" i="5" l="1"/>
  <c r="G33" i="1" l="1"/>
  <c r="E33" i="1"/>
  <c r="C33" i="1"/>
  <c r="H36" i="5" l="1"/>
  <c r="J36" i="5"/>
  <c r="V36" i="5"/>
  <c r="V9" i="18"/>
  <c r="T12" i="18"/>
  <c r="U13" i="18"/>
  <c r="U6" i="20"/>
  <c r="U7" i="20"/>
  <c r="U20" i="20"/>
  <c r="R9" i="15" l="1"/>
  <c r="S9" i="15" s="1"/>
  <c r="R10" i="15"/>
  <c r="S10" i="15" s="1"/>
  <c r="R11" i="15"/>
  <c r="S11" i="15" s="1"/>
  <c r="R12" i="15"/>
  <c r="S12" i="15" s="1"/>
  <c r="R13" i="15"/>
  <c r="S13" i="15" s="1"/>
  <c r="R14" i="15"/>
  <c r="S14" i="15" s="1"/>
  <c r="R15" i="15"/>
  <c r="S15" i="15" s="1"/>
  <c r="R16" i="15"/>
  <c r="S16" i="15" s="1"/>
  <c r="R17" i="15"/>
  <c r="S17" i="15" s="1"/>
  <c r="R18" i="15"/>
  <c r="S18" i="15" s="1"/>
  <c r="R19" i="15"/>
  <c r="S19" i="15" s="1"/>
  <c r="R20" i="15"/>
  <c r="S20" i="15" s="1"/>
  <c r="R21" i="15"/>
  <c r="S21" i="15" s="1"/>
  <c r="R22" i="15"/>
  <c r="S22" i="15" s="1"/>
  <c r="R23" i="15"/>
  <c r="S23" i="15" s="1"/>
  <c r="R24" i="15"/>
  <c r="S24" i="15" s="1"/>
  <c r="R25" i="15"/>
  <c r="S25" i="15" s="1"/>
  <c r="R8" i="15"/>
  <c r="S8" i="15" s="1"/>
  <c r="L36" i="5" l="1"/>
  <c r="T10" i="18"/>
  <c r="U10" i="18" s="1"/>
  <c r="T11" i="18"/>
  <c r="U11" i="18" s="1"/>
  <c r="U12" i="18"/>
  <c r="T9" i="18"/>
  <c r="U9" i="18" s="1"/>
  <c r="U5" i="2"/>
  <c r="Q33" i="1"/>
  <c r="S33" i="1"/>
  <c r="U33" i="1"/>
  <c r="E8" i="19"/>
  <c r="I8" i="19" s="1"/>
  <c r="P31" i="14"/>
  <c r="N31" i="14"/>
  <c r="J31" i="14"/>
  <c r="F31" i="14"/>
  <c r="D31" i="14"/>
  <c r="W33" i="1" l="1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5" i="5"/>
  <c r="X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5" i="5"/>
  <c r="W12" i="5"/>
  <c r="E8" i="11"/>
  <c r="U9" i="14"/>
  <c r="V9" i="14" s="1"/>
  <c r="U10" i="14"/>
  <c r="V10" i="14" s="1"/>
  <c r="U11" i="14"/>
  <c r="V11" i="14" s="1"/>
  <c r="U12" i="14"/>
  <c r="V12" i="14" s="1"/>
  <c r="U13" i="14"/>
  <c r="V13" i="14" s="1"/>
  <c r="U14" i="14"/>
  <c r="V14" i="14" s="1"/>
  <c r="U15" i="14"/>
  <c r="V15" i="14" s="1"/>
  <c r="U16" i="14"/>
  <c r="V16" i="14" s="1"/>
  <c r="U17" i="14"/>
  <c r="V17" i="14" s="1"/>
  <c r="U18" i="14"/>
  <c r="V18" i="14" s="1"/>
  <c r="U19" i="14"/>
  <c r="V19" i="14" s="1"/>
  <c r="U20" i="14"/>
  <c r="V20" i="14" s="1"/>
  <c r="U21" i="14"/>
  <c r="V21" i="14" s="1"/>
  <c r="U22" i="14"/>
  <c r="V22" i="14" s="1"/>
  <c r="U23" i="14"/>
  <c r="V23" i="14" s="1"/>
  <c r="U24" i="14"/>
  <c r="V24" i="14" s="1"/>
  <c r="U25" i="14"/>
  <c r="V25" i="14" s="1"/>
  <c r="U26" i="14"/>
  <c r="V26" i="14" s="1"/>
  <c r="U27" i="14"/>
  <c r="V27" i="14" s="1"/>
  <c r="U8" i="14"/>
  <c r="V8" i="14" s="1"/>
  <c r="S9" i="14"/>
  <c r="T9" i="14" s="1"/>
  <c r="S10" i="14"/>
  <c r="T10" i="14" s="1"/>
  <c r="S11" i="14"/>
  <c r="T11" i="14" s="1"/>
  <c r="S12" i="14"/>
  <c r="T12" i="14" s="1"/>
  <c r="S13" i="14"/>
  <c r="T13" i="14" s="1"/>
  <c r="S14" i="14"/>
  <c r="T14" i="14" s="1"/>
  <c r="S15" i="14"/>
  <c r="T15" i="14" s="1"/>
  <c r="S16" i="14"/>
  <c r="T16" i="14" s="1"/>
  <c r="S17" i="14"/>
  <c r="T17" i="14" s="1"/>
  <c r="S18" i="14"/>
  <c r="T18" i="14" s="1"/>
  <c r="S19" i="14"/>
  <c r="T19" i="14" s="1"/>
  <c r="S20" i="14"/>
  <c r="T20" i="14" s="1"/>
  <c r="S21" i="14"/>
  <c r="T21" i="14" s="1"/>
  <c r="S22" i="14"/>
  <c r="T22" i="14" s="1"/>
  <c r="S23" i="14"/>
  <c r="T23" i="14" s="1"/>
  <c r="S24" i="14"/>
  <c r="T24" i="14" s="1"/>
  <c r="S25" i="14"/>
  <c r="T25" i="14" s="1"/>
  <c r="S26" i="14"/>
  <c r="T26" i="14" s="1"/>
  <c r="S27" i="14"/>
  <c r="T27" i="14" s="1"/>
  <c r="S8" i="14"/>
  <c r="T8" i="14" s="1"/>
  <c r="W34" i="1"/>
  <c r="U8" i="20"/>
  <c r="U9" i="20"/>
  <c r="U10" i="20"/>
  <c r="U11" i="20"/>
  <c r="U12" i="20"/>
  <c r="U13" i="20"/>
  <c r="U14" i="20"/>
  <c r="U15" i="20"/>
  <c r="U16" i="20"/>
  <c r="U17" i="20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4" i="2"/>
  <c r="U24" i="2" s="1"/>
  <c r="T10" i="2"/>
  <c r="U10" i="2" s="1"/>
  <c r="I33" i="1"/>
  <c r="X34" i="1"/>
  <c r="O33" i="1"/>
  <c r="M33" i="1"/>
  <c r="L33" i="1"/>
  <c r="J33" i="1"/>
  <c r="X33" i="1" l="1"/>
  <c r="I10" i="11"/>
  <c r="I8" i="11"/>
  <c r="U24" i="20" l="1"/>
  <c r="A1" i="19" l="1"/>
  <c r="A1" i="11"/>
  <c r="S20" i="18" l="1"/>
  <c r="E10" i="19" l="1"/>
  <c r="L11" i="19"/>
  <c r="I10" i="19" l="1"/>
  <c r="E11" i="19"/>
  <c r="G9" i="19" s="1"/>
  <c r="E11" i="11"/>
  <c r="G8" i="19" l="1"/>
  <c r="G8" i="11"/>
  <c r="G9" i="11"/>
  <c r="G10" i="11"/>
  <c r="J20" i="18" l="1"/>
  <c r="L20" i="18"/>
  <c r="N20" i="18"/>
  <c r="P20" i="18"/>
  <c r="R20" i="18"/>
  <c r="A1" i="18" l="1"/>
  <c r="I11" i="19" l="1"/>
  <c r="G10" i="19" l="1"/>
  <c r="Y15" i="3"/>
  <c r="G11" i="19" l="1"/>
  <c r="J30" i="2" l="1"/>
  <c r="I11" i="11" l="1"/>
  <c r="A3" i="8"/>
  <c r="A1" i="8"/>
  <c r="A1" i="15"/>
  <c r="L11" i="11"/>
  <c r="A3" i="2"/>
  <c r="A1" i="2"/>
  <c r="A3" i="3"/>
  <c r="A1" i="3"/>
  <c r="A3" i="18" l="1"/>
  <c r="A3" i="15" s="1"/>
  <c r="B3" i="5"/>
  <c r="B1" i="5" l="1"/>
  <c r="G11" i="11" l="1"/>
</calcChain>
</file>

<file path=xl/sharedStrings.xml><?xml version="1.0" encoding="utf-8"?>
<sst xmlns="http://schemas.openxmlformats.org/spreadsheetml/2006/main" count="511" uniqueCount="187">
  <si>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</si>
  <si>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</si>
  <si>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</si>
  <si>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</si>
  <si>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</si>
  <si>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</si>
  <si>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</si>
  <si>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</si>
  <si>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</si>
  <si>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</si>
  <si>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</si>
  <si>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</si>
  <si>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</si>
  <si>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</si>
  <si>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</si>
  <si>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</si>
  <si>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</si>
  <si>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</si>
  <si>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</si>
  <si>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</si>
  <si>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درصد از کل درآمدها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</si>
  <si>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</si>
  <si>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</si>
  <si>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</si>
  <si>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</si>
  <si>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</si>
  <si>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</si>
  <si>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</si>
  <si>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</si>
  <si>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</si>
  <si>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</si>
  <si>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</si>
  <si>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</si>
  <si>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</si>
  <si>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</si>
  <si>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</si>
  <si>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</si>
  <si>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</si>
  <si>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</si>
  <si>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</si>
  <si>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</si>
  <si>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</si>
  <si>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</si>
  <si>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</si>
  <si>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</si>
  <si>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</si>
  <si>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</si>
  <si>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</si>
  <si>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</si>
  <si>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</si>
  <si>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</si>
  <si>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</si>
  <si>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</si>
  <si>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</si>
  <si>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4-2</t>
  </si>
  <si>
    <t xml:space="preserve">صورت وضعیت درآمدها </t>
  </si>
  <si>
    <t>درصد از کل دارایی ها</t>
  </si>
  <si>
    <t>درصد به کل دارایی ها</t>
  </si>
  <si>
    <t xml:space="preserve">   درآمد حاصل از سرمایه گذاری در سهام و حق تقدم سهام</t>
  </si>
  <si>
    <t xml:space="preserve">   سایر درآمدها</t>
  </si>
  <si>
    <t>‫صورت وضعیت پورتفوی</t>
  </si>
  <si>
    <t>ریال</t>
  </si>
  <si>
    <t xml:space="preserve"> 2-1-سرمایه‌گذاری در اوراق بهادار با درآمد ثابت یا علی‌الحساب</t>
  </si>
  <si>
    <t>درصد</t>
  </si>
  <si>
    <t>1-1-سرمایه‌گذاری در سهام و حق تقدم سهام</t>
  </si>
  <si>
    <t>1-2 درآمد سود سهام</t>
  </si>
  <si>
    <t>2-2 سود(زیان) حاصل از فروش اوراق بهادار</t>
  </si>
  <si>
    <t>3-2 درآمد ناشی از تغییر قیمت اوراق بهادار</t>
  </si>
  <si>
    <t xml:space="preserve"> 4-2-درآمد حاصل از سرمایه گذاری در سهام و حق تقدم سهام:  </t>
  </si>
  <si>
    <t>5-2-سایر درآمدها:</t>
  </si>
  <si>
    <t>5-2</t>
  </si>
  <si>
    <t>‫صندوق اختصاصی بازارگرداني توسعه ملی</t>
  </si>
  <si>
    <t>بین المللی ساروج بوشهر</t>
  </si>
  <si>
    <t>پتروشیمی شازند</t>
  </si>
  <si>
    <t>پخش رازی</t>
  </si>
  <si>
    <t>توسعه‌ صنایع‌ بهشهر(هلدینگ</t>
  </si>
  <si>
    <t>داروسازی دانا</t>
  </si>
  <si>
    <t>سرمایه گذاری توسعه صنایع سیمان</t>
  </si>
  <si>
    <t>سرمایه گذاری شفادارو</t>
  </si>
  <si>
    <t>سرمایه گذاری گروه توسعه ملی</t>
  </si>
  <si>
    <t>سرمایه‌گذاری‌توسعه‌ملی‌</t>
  </si>
  <si>
    <t>سیمان‌ شمال‌</t>
  </si>
  <si>
    <t>سیمان‌ کرمان‌</t>
  </si>
  <si>
    <t>سیمان‌مازندران‌</t>
  </si>
  <si>
    <t>صندوق س افرا نماد پایدار-ثابت</t>
  </si>
  <si>
    <t>صندوق س نوع دوم افق آتی-ثابت</t>
  </si>
  <si>
    <t>صندوق س همای آگاه-ثابت</t>
  </si>
  <si>
    <t>صندوق س. ثبات ویستا -د</t>
  </si>
  <si>
    <t>ملی کشت و صنعت و دامپروری پارس</t>
  </si>
  <si>
    <t>3-1- سرمایه‌گذاری در  سپرده‌ بانکی</t>
  </si>
  <si>
    <t>بانک ملی شرکت داروسازی دانا</t>
  </si>
  <si>
    <t>بانک ملی گروه توسعه ملی (شرکت پخش رازی)</t>
  </si>
  <si>
    <t>بانک ملی گروه توسعه ملی</t>
  </si>
  <si>
    <t>بانک ملی توسعه صنایع بهشهر</t>
  </si>
  <si>
    <t>بانک ملی پتروشیمی شازند</t>
  </si>
  <si>
    <t>بانک ملی توسعه صنایع سیمان</t>
  </si>
  <si>
    <t>بانک ملی سیمان مازندران</t>
  </si>
  <si>
    <t>بانک ملی سیمان کرمان</t>
  </si>
  <si>
    <t>بانک ملی سیمان شمال</t>
  </si>
  <si>
    <t>بانک ملی بین المللی ساروج بوشهر</t>
  </si>
  <si>
    <t>بانک ملی وتوسم</t>
  </si>
  <si>
    <t>بانک ملی سرمایه گذاری شفادارو</t>
  </si>
  <si>
    <t>بانک ملی کشت و صنعت و دامپروری پارس</t>
  </si>
  <si>
    <t>بانک ملی توسعه ملی</t>
  </si>
  <si>
    <t>سپرده کوتاه مدت</t>
  </si>
  <si>
    <t>1394/04/01</t>
  </si>
  <si>
    <t>1396/10/16</t>
  </si>
  <si>
    <t>1399/10/01</t>
  </si>
  <si>
    <t>مشخصات</t>
  </si>
  <si>
    <t>طی ماه</t>
  </si>
  <si>
    <t>از ابتدای سال مالی تا پایان ماه</t>
  </si>
  <si>
    <t>روز دریافت سود</t>
  </si>
  <si>
    <t>تاریخ سر رسید</t>
  </si>
  <si>
    <t>نرخ سود</t>
  </si>
  <si>
    <t>درآمد سود</t>
  </si>
  <si>
    <t/>
  </si>
  <si>
    <t>صندوق س.اعتماد آفرین پارسیان-د</t>
  </si>
  <si>
    <t>صندوق س. سپید دماوند-د</t>
  </si>
  <si>
    <t>یادداشت 2-1</t>
  </si>
  <si>
    <t>یادداشت 2-3</t>
  </si>
  <si>
    <t>یادداشت 2-2</t>
  </si>
  <si>
    <t>صندوق س نگین سامان-ثابت</t>
  </si>
  <si>
    <t>سرمایه گذاری خوارزمی</t>
  </si>
  <si>
    <t>صندوق اختصاصی بازارگردان توسعه ملی</t>
  </si>
  <si>
    <t>‫صندوق اختصاصی بازارگردان توسعه ملی</t>
  </si>
  <si>
    <t>صندوق س.اعتماد داریک-د</t>
  </si>
  <si>
    <t>0219943004003</t>
  </si>
  <si>
    <t>0223609523007</t>
  </si>
  <si>
    <t>0226748115004</t>
  </si>
  <si>
    <t>0226748125009</t>
  </si>
  <si>
    <t>0226748132009</t>
  </si>
  <si>
    <t>0226748146006</t>
  </si>
  <si>
    <t>0226748152008</t>
  </si>
  <si>
    <t>0226748159005</t>
  </si>
  <si>
    <t>0226748172007</t>
  </si>
  <si>
    <t>0226748203006</t>
  </si>
  <si>
    <t>0226748214009</t>
  </si>
  <si>
    <t>0226748228006</t>
  </si>
  <si>
    <t>0226748239009</t>
  </si>
  <si>
    <t>0226748252000</t>
  </si>
  <si>
    <t>1401/12/16</t>
  </si>
  <si>
    <t>1401/12/27</t>
  </si>
  <si>
    <t>1401/12/23</t>
  </si>
  <si>
    <t>1401/12/22</t>
  </si>
  <si>
    <t>صندوق س. پارند پایدار سپهر</t>
  </si>
  <si>
    <t>صندوق س نوع دوم رایکا- ثابت</t>
  </si>
  <si>
    <t>درصد به کل دارایی‌های صندوق</t>
  </si>
  <si>
    <t xml:space="preserve">بانک ملی  اعتماد مبین </t>
  </si>
  <si>
    <t>0229268389001</t>
  </si>
  <si>
    <t>1402/01/08</t>
  </si>
  <si>
    <t>اجاره اعتمادمبین توسعه14061227</t>
  </si>
  <si>
    <t>1402/01/30</t>
  </si>
  <si>
    <t>صندوق سرمایه‌گذاری اختصاصی بازارگردان توسعه ملی</t>
  </si>
  <si>
    <t>صورت وضعیت درآمدها</t>
  </si>
  <si>
    <t>توضیحات</t>
  </si>
  <si>
    <t>درآمد سود اوراق</t>
  </si>
  <si>
    <t>1402/02/31</t>
  </si>
  <si>
    <t>بانک ملی کیمیدارو</t>
  </si>
  <si>
    <t>0229268547002</t>
  </si>
  <si>
    <t>1402/02/27</t>
  </si>
  <si>
    <t>1406/12/27</t>
  </si>
  <si>
    <t>1402/02/07</t>
  </si>
  <si>
    <t>1402/02/10</t>
  </si>
  <si>
    <t>بلی</t>
  </si>
  <si>
    <t>فرابورس</t>
  </si>
  <si>
    <t xml:space="preserve"> اجاره اعتمادمبین توسعه14061227 </t>
  </si>
  <si>
    <t>4-1-سوداوراق بهادار با درآمد ثابت و سپرده بانکی</t>
  </si>
  <si>
    <t>درآمد حاصل از سرمایه گذاری در اوراق بهادار با درآمد ثابت</t>
  </si>
  <si>
    <t>6-2- درآمد حاصل از سرمایه گذاری در اوراق بهادار با درآمد ثابت</t>
  </si>
  <si>
    <t>6-2</t>
  </si>
  <si>
    <t>‫برای ماه منتهی به 1402/03/31</t>
  </si>
  <si>
    <t>برای ماه منتهی به خرداد ماه 1402</t>
  </si>
  <si>
    <t>1402/03/31</t>
  </si>
  <si>
    <t>بانک ملی داسوه</t>
  </si>
  <si>
    <t>0229268411007</t>
  </si>
  <si>
    <t>1402/03/16</t>
  </si>
  <si>
    <t>طی خرداد ماه 1402</t>
  </si>
  <si>
    <t>از ابتدای سال مالی تا پایان خرداد ماه 1402</t>
  </si>
  <si>
    <t>برای  خرداد ماه 1402</t>
  </si>
  <si>
    <t>1402/03/20</t>
  </si>
  <si>
    <t>1402/03/10</t>
  </si>
  <si>
    <t>برای ماه منتهی به خرداد 1402</t>
  </si>
  <si>
    <t>از ابتدای سال مالی تا پایان خرداد ماه1402</t>
  </si>
  <si>
    <t>طی  خرداد ماه 1402</t>
  </si>
  <si>
    <t>معین برای سایر درآمدهای تنزیل سود بانک</t>
  </si>
  <si>
    <t>تعدیل کارمزد کارگزار</t>
  </si>
  <si>
    <t>از ابتدای سال مالی تا پایان خرداد1402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</si>
</sst>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2" formatCode="#,##0.0000_);\(#,##0.0000\)"/>
  </numFmts>
  <fonts count="43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sz val="8"/>
      <color theme="1"/>
      <name val="B Nazanin"/>
      <charset val="178"/>
    </font>
    <font>
      <b/>
      <u/>
      <sz val="18"/>
      <name val="B Nazanin"/>
      <charset val="178"/>
    </font>
    <font>
      <sz val="11"/>
      <color theme="1" tint="4.9989318521683403E-2"/>
      <name val="B Nazanin"/>
      <charset val="178"/>
    </font>
    <font>
      <sz val="9"/>
      <color rgb="FFFF0000"/>
      <name val="Tahoma"/>
      <family val="2"/>
    </font>
    <font>
      <sz val="12"/>
      <color theme="1" tint="4.9989318521683403E-2"/>
      <name val="B Nazanin"/>
      <charset val="178"/>
    </font>
    <font>
      <sz val="13"/>
      <color theme="1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1"/>
      <name val="Calibri"/>
      <family val="2"/>
    </font>
    <font>
      <b/>
      <sz val="12"/>
      <name val="B Nazanin"/>
      <charset val="178"/>
    </font>
    <font>
      <b/>
      <sz val="11"/>
      <color indexed="8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8" fillId="0" borderId="0"/>
    <xf numFmtId="0" fontId="40" fillId="0" borderId="0"/>
  </cellStyleXfs>
  <cellXfs count="287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readingOrder="2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 readingOrder="2"/>
    </xf>
    <xf numFmtId="165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0" fontId="0" fillId="0" borderId="5" xfId="0" applyBorder="1"/>
    <xf numFmtId="165" fontId="0" fillId="0" borderId="0" xfId="0" applyNumberFormat="1"/>
    <xf numFmtId="0" fontId="5" fillId="0" borderId="1" xfId="0" applyFont="1" applyBorder="1"/>
    <xf numFmtId="165" fontId="5" fillId="0" borderId="6" xfId="0" applyNumberFormat="1" applyFont="1" applyBorder="1" applyAlignment="1">
      <alignment horizontal="center" vertical="center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3" fontId="2" fillId="0" borderId="0" xfId="0" applyNumberFormat="1" applyFont="1"/>
    <xf numFmtId="165" fontId="2" fillId="0" borderId="0" xfId="0" applyNumberFormat="1" applyFont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19" fillId="0" borderId="0" xfId="0" applyNumberFormat="1" applyFont="1" applyAlignment="1">
      <alignment horizontal="right" vertical="center" wrapText="1"/>
    </xf>
    <xf numFmtId="37" fontId="2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7" fontId="0" fillId="0" borderId="0" xfId="1" applyNumberFormat="1" applyFont="1"/>
    <xf numFmtId="9" fontId="0" fillId="0" borderId="0" xfId="2" applyFont="1"/>
    <xf numFmtId="165" fontId="2" fillId="0" borderId="0" xfId="0" applyNumberFormat="1" applyFont="1" applyAlignment="1">
      <alignment horizontal="center" vertical="center" readingOrder="2"/>
    </xf>
    <xf numFmtId="166" fontId="2" fillId="0" borderId="0" xfId="1" applyNumberFormat="1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3" fontId="16" fillId="3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66" fontId="18" fillId="0" borderId="0" xfId="1" applyNumberFormat="1" applyFont="1" applyFill="1" applyAlignment="1">
      <alignment horizontal="center" vertical="center"/>
    </xf>
    <xf numFmtId="3" fontId="24" fillId="3" borderId="0" xfId="0" applyNumberFormat="1" applyFont="1" applyFill="1" applyAlignment="1">
      <alignment horizontal="right" vertical="center" wrapText="1"/>
    </xf>
    <xf numFmtId="0" fontId="2" fillId="2" borderId="0" xfId="0" applyFont="1" applyFill="1"/>
    <xf numFmtId="3" fontId="0" fillId="0" borderId="0" xfId="0" applyNumberFormat="1"/>
    <xf numFmtId="3" fontId="16" fillId="3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2"/>
    </xf>
    <xf numFmtId="168" fontId="17" fillId="0" borderId="0" xfId="0" applyNumberFormat="1" applyFont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16" fillId="0" borderId="0" xfId="0" applyNumberFormat="1" applyFont="1"/>
    <xf numFmtId="169" fontId="0" fillId="0" borderId="0" xfId="2" applyNumberFormat="1" applyFont="1"/>
    <xf numFmtId="165" fontId="5" fillId="0" borderId="0" xfId="0" applyNumberFormat="1" applyFont="1" applyAlignment="1">
      <alignment horizontal="right" vertical="center"/>
    </xf>
    <xf numFmtId="167" fontId="20" fillId="0" borderId="0" xfId="0" applyNumberFormat="1" applyFont="1" applyAlignment="1">
      <alignment horizontal="center"/>
    </xf>
    <xf numFmtId="0" fontId="16" fillId="0" borderId="0" xfId="0" applyFont="1"/>
    <xf numFmtId="165" fontId="16" fillId="0" borderId="0" xfId="0" applyNumberFormat="1" applyFont="1"/>
    <xf numFmtId="0" fontId="8" fillId="0" borderId="0" xfId="0" applyFont="1" applyAlignment="1">
      <alignment horizontal="center" vertical="center" wrapText="1" readingOrder="2"/>
    </xf>
    <xf numFmtId="166" fontId="8" fillId="0" borderId="0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readingOrder="2"/>
    </xf>
    <xf numFmtId="37" fontId="26" fillId="0" borderId="0" xfId="0" applyNumberFormat="1" applyFont="1" applyAlignment="1">
      <alignment horizontal="right" vertical="center" wrapText="1"/>
    </xf>
    <xf numFmtId="10" fontId="8" fillId="0" borderId="0" xfId="0" applyNumberFormat="1" applyFont="1" applyAlignment="1">
      <alignment horizontal="center" vertical="center" wrapText="1" readingOrder="2"/>
    </xf>
    <xf numFmtId="3" fontId="14" fillId="0" borderId="0" xfId="0" applyNumberFormat="1" applyFont="1"/>
    <xf numFmtId="0" fontId="8" fillId="0" borderId="0" xfId="0" applyFont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wrapText="1" readingOrder="2"/>
    </xf>
    <xf numFmtId="37" fontId="26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3" fontId="13" fillId="0" borderId="0" xfId="0" applyNumberFormat="1" applyFont="1"/>
    <xf numFmtId="166" fontId="8" fillId="0" borderId="0" xfId="1" applyNumberFormat="1" applyFont="1" applyFill="1" applyBorder="1" applyAlignment="1">
      <alignment horizontal="center" vertical="center" wrapText="1"/>
    </xf>
    <xf numFmtId="37" fontId="5" fillId="0" borderId="0" xfId="0" applyNumberFormat="1" applyFont="1"/>
    <xf numFmtId="0" fontId="8" fillId="0" borderId="0" xfId="0" applyFont="1" applyAlignment="1">
      <alignment horizontal="right" vertical="center" wrapText="1"/>
    </xf>
    <xf numFmtId="165" fontId="5" fillId="0" borderId="0" xfId="0" applyNumberFormat="1" applyFont="1"/>
    <xf numFmtId="0" fontId="14" fillId="0" borderId="1" xfId="0" applyFont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0" fontId="5" fillId="0" borderId="0" xfId="0" applyNumberFormat="1" applyFont="1" applyAlignment="1">
      <alignment horizontal="center" vertical="center"/>
    </xf>
    <xf numFmtId="3" fontId="27" fillId="0" borderId="0" xfId="0" applyNumberFormat="1" applyFont="1"/>
    <xf numFmtId="3" fontId="5" fillId="0" borderId="0" xfId="0" applyNumberFormat="1" applyFont="1"/>
    <xf numFmtId="3" fontId="28" fillId="0" borderId="0" xfId="0" applyNumberFormat="1" applyFont="1"/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readingOrder="2"/>
    </xf>
    <xf numFmtId="165" fontId="5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wrapText="1" readingOrder="2"/>
    </xf>
    <xf numFmtId="167" fontId="5" fillId="0" borderId="0" xfId="1" applyNumberFormat="1" applyFont="1"/>
    <xf numFmtId="167" fontId="5" fillId="0" borderId="0" xfId="1" applyNumberFormat="1" applyFont="1" applyBorder="1"/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vertical="center" wrapText="1" readingOrder="2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 readingOrder="2"/>
    </xf>
    <xf numFmtId="9" fontId="5" fillId="0" borderId="0" xfId="2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7" fillId="0" borderId="0" xfId="0" applyFont="1" applyAlignment="1">
      <alignment horizontal="right" readingOrder="2"/>
    </xf>
    <xf numFmtId="0" fontId="9" fillId="0" borderId="0" xfId="0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right" vertical="center" wrapText="1" readingOrder="2"/>
    </xf>
    <xf numFmtId="0" fontId="30" fillId="0" borderId="0" xfId="0" applyFont="1" applyAlignment="1">
      <alignment horizontal="center" vertical="center" wrapText="1" readingOrder="2"/>
    </xf>
    <xf numFmtId="165" fontId="26" fillId="0" borderId="0" xfId="0" applyNumberFormat="1" applyFont="1" applyAlignment="1">
      <alignment horizontal="center" vertical="center"/>
    </xf>
    <xf numFmtId="10" fontId="26" fillId="0" borderId="0" xfId="2" applyNumberFormat="1" applyFont="1" applyFill="1" applyBorder="1" applyAlignment="1">
      <alignment horizontal="center" vertical="center"/>
    </xf>
    <xf numFmtId="166" fontId="30" fillId="0" borderId="0" xfId="1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10" fontId="30" fillId="0" borderId="0" xfId="0" applyNumberFormat="1" applyFont="1" applyAlignment="1">
      <alignment horizontal="center" vertical="center" wrapText="1" readingOrder="2"/>
    </xf>
    <xf numFmtId="3" fontId="13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 readingOrder="2"/>
    </xf>
    <xf numFmtId="167" fontId="2" fillId="0" borderId="0" xfId="1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7" fontId="2" fillId="0" borderId="0" xfId="0" applyNumberFormat="1" applyFont="1"/>
    <xf numFmtId="0" fontId="25" fillId="0" borderId="0" xfId="0" applyFont="1" applyAlignment="1">
      <alignment vertical="center" readingOrder="2"/>
    </xf>
    <xf numFmtId="3" fontId="1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3" fontId="16" fillId="0" borderId="0" xfId="0" applyNumberFormat="1" applyFont="1" applyAlignment="1">
      <alignment wrapText="1"/>
    </xf>
    <xf numFmtId="165" fontId="5" fillId="0" borderId="7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 readingOrder="2"/>
    </xf>
    <xf numFmtId="10" fontId="1" fillId="0" borderId="6" xfId="0" applyNumberFormat="1" applyFont="1" applyBorder="1" applyAlignment="1">
      <alignment horizontal="center" vertical="center" readingOrder="2"/>
    </xf>
    <xf numFmtId="167" fontId="2" fillId="0" borderId="0" xfId="1" applyNumberFormat="1" applyFont="1" applyFill="1" applyBorder="1" applyAlignment="1">
      <alignment horizontal="center" vertical="center" readingOrder="2"/>
    </xf>
    <xf numFmtId="37" fontId="19" fillId="0" borderId="0" xfId="0" applyNumberFormat="1" applyFont="1" applyAlignment="1">
      <alignment horizontal="center" vertical="center"/>
    </xf>
    <xf numFmtId="167" fontId="2" fillId="0" borderId="0" xfId="1" applyNumberFormat="1" applyFont="1"/>
    <xf numFmtId="43" fontId="2" fillId="0" borderId="0" xfId="0" applyNumberFormat="1" applyFont="1"/>
    <xf numFmtId="165" fontId="33" fillId="0" borderId="0" xfId="0" applyNumberFormat="1" applyFont="1" applyAlignment="1">
      <alignment horizontal="center" vertical="center"/>
    </xf>
    <xf numFmtId="167" fontId="2" fillId="0" borderId="0" xfId="1" applyNumberFormat="1" applyFont="1" applyAlignment="1"/>
    <xf numFmtId="167" fontId="5" fillId="0" borderId="0" xfId="1" applyNumberFormat="1" applyFont="1" applyFill="1" applyBorder="1" applyAlignment="1">
      <alignment horizontal="center" vertical="center"/>
    </xf>
    <xf numFmtId="3" fontId="34" fillId="0" borderId="0" xfId="0" applyNumberFormat="1" applyFont="1"/>
    <xf numFmtId="38" fontId="2" fillId="0" borderId="0" xfId="0" applyNumberFormat="1" applyFont="1"/>
    <xf numFmtId="0" fontId="5" fillId="0" borderId="0" xfId="0" applyFont="1" applyAlignment="1">
      <alignment horizontal="right" vertical="center" wrapText="1" readingOrder="2"/>
    </xf>
    <xf numFmtId="167" fontId="0" fillId="0" borderId="0" xfId="0" applyNumberFormat="1"/>
    <xf numFmtId="10" fontId="21" fillId="0" borderId="0" xfId="0" applyNumberFormat="1" applyFont="1" applyAlignment="1">
      <alignment horizontal="center" vertical="center"/>
    </xf>
    <xf numFmtId="167" fontId="0" fillId="0" borderId="0" xfId="2" applyNumberFormat="1" applyFont="1"/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vertical="center"/>
    </xf>
    <xf numFmtId="3" fontId="19" fillId="0" borderId="0" xfId="0" applyNumberFormat="1" applyFont="1"/>
    <xf numFmtId="3" fontId="35" fillId="0" borderId="0" xfId="0" applyNumberFormat="1" applyFont="1"/>
    <xf numFmtId="167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6" fillId="0" borderId="0" xfId="0" applyFont="1" applyAlignment="1">
      <alignment horizontal="center" vertical="center" wrapText="1"/>
    </xf>
    <xf numFmtId="37" fontId="26" fillId="0" borderId="0" xfId="0" applyNumberFormat="1" applyFont="1" applyAlignment="1">
      <alignment vertical="center"/>
    </xf>
    <xf numFmtId="165" fontId="14" fillId="0" borderId="0" xfId="0" applyNumberFormat="1" applyFont="1" applyAlignment="1">
      <alignment horizontal="center" vertical="center" wrapText="1" readingOrder="2"/>
    </xf>
    <xf numFmtId="167" fontId="14" fillId="0" borderId="0" xfId="1" applyNumberFormat="1" applyFont="1" applyAlignment="1">
      <alignment horizontal="center" vertical="center" wrapText="1" readingOrder="2"/>
    </xf>
    <xf numFmtId="167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9" fillId="0" borderId="0" xfId="0" applyFont="1"/>
    <xf numFmtId="0" fontId="37" fillId="0" borderId="0" xfId="0" applyFont="1" applyAlignment="1">
      <alignment horizontal="right" vertical="center" wrapText="1" readingOrder="2"/>
    </xf>
    <xf numFmtId="0" fontId="19" fillId="0" borderId="0" xfId="3" applyFont="1"/>
    <xf numFmtId="3" fontId="19" fillId="0" borderId="0" xfId="3" applyNumberFormat="1" applyFont="1"/>
    <xf numFmtId="0" fontId="13" fillId="0" borderId="0" xfId="3" applyFont="1" applyAlignment="1">
      <alignment horizontal="center" vertical="center" wrapText="1"/>
    </xf>
    <xf numFmtId="3" fontId="19" fillId="0" borderId="6" xfId="3" applyNumberFormat="1" applyFont="1" applyBorder="1" applyAlignment="1">
      <alignment horizontal="center" vertical="center"/>
    </xf>
    <xf numFmtId="3" fontId="19" fillId="0" borderId="0" xfId="3" applyNumberFormat="1" applyFont="1" applyAlignment="1">
      <alignment horizontal="center"/>
    </xf>
    <xf numFmtId="0" fontId="19" fillId="0" borderId="8" xfId="3" applyFont="1" applyBorder="1"/>
    <xf numFmtId="0" fontId="13" fillId="0" borderId="7" xfId="3" applyFont="1" applyBorder="1" applyAlignment="1">
      <alignment horizontal="center" vertical="center" wrapText="1"/>
    </xf>
    <xf numFmtId="0" fontId="39" fillId="0" borderId="7" xfId="3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169" fontId="5" fillId="0" borderId="0" xfId="2" applyNumberFormat="1" applyFont="1" applyAlignment="1">
      <alignment horizontal="center" vertical="center" readingOrder="2"/>
    </xf>
    <xf numFmtId="169" fontId="1" fillId="0" borderId="6" xfId="0" applyNumberFormat="1" applyFont="1" applyBorder="1" applyAlignment="1">
      <alignment horizontal="center" vertical="center" readingOrder="2"/>
    </xf>
    <xf numFmtId="167" fontId="19" fillId="0" borderId="0" xfId="1" applyNumberFormat="1" applyFont="1" applyAlignment="1">
      <alignment horizontal="center" vertical="center"/>
    </xf>
    <xf numFmtId="167" fontId="19" fillId="0" borderId="0" xfId="1" applyNumberFormat="1" applyFont="1" applyFill="1" applyAlignment="1">
      <alignment horizontal="center" vertical="center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 applyFill="1" applyBorder="1" applyAlignment="1">
      <alignment vertical="center"/>
    </xf>
    <xf numFmtId="1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2" fillId="0" borderId="0" xfId="0" applyNumberFormat="1" applyFont="1"/>
    <xf numFmtId="3" fontId="19" fillId="0" borderId="0" xfId="3" applyNumberFormat="1" applyFont="1" applyAlignment="1">
      <alignment vertical="center"/>
    </xf>
    <xf numFmtId="165" fontId="17" fillId="0" borderId="6" xfId="0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37" fontId="41" fillId="0" borderId="0" xfId="0" applyNumberFormat="1" applyFont="1" applyAlignment="1">
      <alignment horizontal="right" vertical="center"/>
    </xf>
    <xf numFmtId="0" fontId="42" fillId="0" borderId="0" xfId="0" applyFont="1" applyAlignment="1">
      <alignment horizontal="right"/>
    </xf>
    <xf numFmtId="165" fontId="9" fillId="0" borderId="6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7" fontId="2" fillId="0" borderId="0" xfId="1" applyNumberFormat="1" applyFont="1" applyFill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readingOrder="2"/>
    </xf>
    <xf numFmtId="10" fontId="8" fillId="0" borderId="6" xfId="2" applyNumberFormat="1" applyFont="1" applyFill="1" applyBorder="1" applyAlignment="1">
      <alignment horizontal="center" vertical="center"/>
    </xf>
    <xf numFmtId="167" fontId="5" fillId="0" borderId="0" xfId="0" applyNumberFormat="1" applyFont="1"/>
    <xf numFmtId="9" fontId="5" fillId="0" borderId="6" xfId="2" applyFont="1" applyFill="1" applyBorder="1" applyAlignment="1">
      <alignment horizontal="center" vertical="center"/>
    </xf>
    <xf numFmtId="170" fontId="5" fillId="0" borderId="0" xfId="2" applyNumberFormat="1" applyFont="1" applyAlignment="1">
      <alignment horizontal="center" vertical="center"/>
    </xf>
    <xf numFmtId="170" fontId="2" fillId="0" borderId="0" xfId="2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8" fillId="0" borderId="8" xfId="2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 wrapText="1"/>
    </xf>
    <xf numFmtId="167" fontId="5" fillId="0" borderId="8" xfId="1" applyNumberFormat="1" applyFont="1" applyBorder="1" applyAlignment="1">
      <alignment horizontal="center" vertical="center" wrapText="1"/>
    </xf>
    <xf numFmtId="167" fontId="5" fillId="0" borderId="6" xfId="1" applyNumberFormat="1" applyFont="1" applyBorder="1" applyAlignment="1">
      <alignment horizontal="center" vertical="center"/>
    </xf>
    <xf numFmtId="38" fontId="5" fillId="0" borderId="8" xfId="1" applyNumberFormat="1" applyFont="1" applyBorder="1" applyAlignment="1">
      <alignment horizontal="center" vertical="center" wrapText="1"/>
    </xf>
    <xf numFmtId="0" fontId="41" fillId="0" borderId="0" xfId="0" applyFont="1"/>
    <xf numFmtId="0" fontId="13" fillId="0" borderId="3" xfId="0" applyFont="1" applyBorder="1" applyAlignment="1">
      <alignment horizontal="center" vertical="center"/>
    </xf>
    <xf numFmtId="0" fontId="26" fillId="0" borderId="0" xfId="0" applyFont="1"/>
    <xf numFmtId="167" fontId="5" fillId="0" borderId="0" xfId="1" applyNumberFormat="1" applyFont="1" applyFill="1" applyAlignment="1">
      <alignment horizontal="center" vertical="center" wrapText="1"/>
    </xf>
    <xf numFmtId="38" fontId="5" fillId="0" borderId="0" xfId="1" applyNumberFormat="1" applyFont="1" applyFill="1" applyAlignment="1">
      <alignment horizontal="center" vertical="center" wrapText="1"/>
    </xf>
    <xf numFmtId="172" fontId="19" fillId="0" borderId="0" xfId="0" applyNumberFormat="1" applyFont="1" applyAlignment="1">
      <alignment horizontal="center" vertical="center"/>
    </xf>
    <xf numFmtId="0" fontId="19" fillId="0" borderId="0" xfId="3" applyFont="1" applyAlignment="1">
      <alignment horizontal="center"/>
    </xf>
    <xf numFmtId="167" fontId="5" fillId="0" borderId="0" xfId="1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8" fontId="19" fillId="0" borderId="0" xfId="3" applyNumberFormat="1" applyFont="1" applyAlignment="1">
      <alignment vertical="center"/>
    </xf>
    <xf numFmtId="37" fontId="32" fillId="0" borderId="0" xfId="0" applyNumberFormat="1" applyFont="1" applyAlignment="1">
      <alignment horizontal="center" vertical="center"/>
    </xf>
    <xf numFmtId="0" fontId="5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167" fontId="8" fillId="0" borderId="0" xfId="1" applyNumberFormat="1" applyFont="1" applyFill="1" applyBorder="1" applyAlignment="1">
      <alignment horizontal="center" vertical="center" readingOrder="2"/>
    </xf>
    <xf numFmtId="167" fontId="8" fillId="0" borderId="1" xfId="1" applyNumberFormat="1" applyFont="1" applyFill="1" applyBorder="1" applyAlignment="1">
      <alignment horizontal="center" vertical="center" readingOrder="2"/>
    </xf>
    <xf numFmtId="0" fontId="23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167" fontId="8" fillId="0" borderId="2" xfId="1" applyNumberFormat="1" applyFont="1" applyFill="1" applyBorder="1" applyAlignment="1">
      <alignment horizontal="center" vertical="center" wrapText="1" readingOrder="2"/>
    </xf>
    <xf numFmtId="167" fontId="8" fillId="0" borderId="1" xfId="1" applyNumberFormat="1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 readingOrder="2"/>
    </xf>
    <xf numFmtId="0" fontId="13" fillId="0" borderId="3" xfId="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0" fontId="23" fillId="0" borderId="0" xfId="0" applyFont="1" applyAlignment="1">
      <alignment horizontal="right" readingOrder="2"/>
    </xf>
    <xf numFmtId="0" fontId="13" fillId="0" borderId="1" xfId="0" applyFont="1" applyBorder="1" applyAlignment="1">
      <alignment horizontal="center" vertical="center" wrapText="1" readingOrder="2"/>
    </xf>
    <xf numFmtId="167" fontId="0" fillId="0" borderId="0" xfId="1" applyNumberFormat="1" applyFont="1" applyAlignment="1">
      <alignment horizontal="center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5" fontId="9" fillId="2" borderId="6" xfId="0" applyNumberFormat="1" applyFont="1" applyFill="1" applyBorder="1" applyAlignment="1">
      <alignment horizontal="center" vertical="center"/>
    </xf>
    <xf numFmtId="9" fontId="5" fillId="0" borderId="0" xfId="2" applyNumberFormat="1" applyFont="1" applyAlignment="1">
      <alignment horizontal="center" vertical="center" readingOrder="2"/>
    </xf>
    <xf numFmtId="167" fontId="5" fillId="2" borderId="6" xfId="1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72C92CFB-B7AE-462A-8458-3FC1068CACF5}"/>
    <cellStyle name="Normal 3" xfId="4" xr:uid="{3467291B-B73D-493C-BBC9-B89AC0F8E8EF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5</xdr:row>
      <xdr:rowOff>28575</xdr:rowOff>
    </xdr:from>
    <xdr:to>
      <xdr:col>7</xdr:col>
      <xdr:colOff>516802</xdr:colOff>
      <xdr:row>19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C47390-7B6D-4AB5-8839-C895B604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902398" y="981075"/>
          <a:ext cx="3488602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1:J24"/>
  <sheetViews>
    <sheetView rightToLeft="1" tabSelected="1" view="pageBreakPreview" zoomScaleNormal="100" zoomScaleSheetLayoutView="100" workbookViewId="0">
      <selection activeCell="A25" sqref="A25"/>
    </sheetView>
  </sheetViews>
  <sheetFormatPr defaultRowHeight="15" x14ac:dyDescent="0.25"/>
  <sheetData>
    <row r="21" spans="1:10" ht="11.25" customHeight="1" x14ac:dyDescent="0.25"/>
    <row r="22" spans="1:10" ht="33" customHeight="1" x14ac:dyDescent="0.45">
      <c r="A22" s="235" t="s">
        <v>71</v>
      </c>
      <c r="B22" s="236"/>
      <c r="C22" s="236"/>
      <c r="D22" s="236"/>
      <c r="E22" s="236"/>
      <c r="F22" s="236"/>
      <c r="G22" s="236"/>
      <c r="H22" s="236"/>
      <c r="I22" s="236"/>
      <c r="J22" s="236"/>
    </row>
    <row r="23" spans="1:10" ht="32.25" customHeight="1" x14ac:dyDescent="0.45">
      <c r="A23" s="235" t="s">
        <v>60</v>
      </c>
      <c r="B23" s="236"/>
      <c r="C23" s="236"/>
      <c r="D23" s="236"/>
      <c r="E23" s="236"/>
      <c r="F23" s="236"/>
      <c r="G23" s="236"/>
      <c r="H23" s="236"/>
      <c r="I23" s="236"/>
      <c r="J23" s="236"/>
    </row>
    <row r="24" spans="1:10" ht="31.5" customHeight="1" x14ac:dyDescent="0.45">
      <c r="A24" s="235" t="s">
        <v>170</v>
      </c>
      <c r="B24" s="236"/>
      <c r="C24" s="236"/>
      <c r="D24" s="236"/>
      <c r="E24" s="236"/>
      <c r="F24" s="236"/>
      <c r="G24" s="236"/>
      <c r="H24" s="236"/>
      <c r="I24" s="236"/>
      <c r="J24" s="236"/>
    </row>
  </sheetData>
  <mergeCells count="3">
    <mergeCell ref="A22:J22"/>
    <mergeCell ref="A23:J23"/>
    <mergeCell ref="A24:J2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9"/>
  <sheetViews>
    <sheetView rightToLeft="1" view="pageBreakPreview" topLeftCell="B16" zoomScale="80" zoomScaleNormal="100" zoomScaleSheetLayoutView="80" workbookViewId="0">
      <selection activeCell="J31" sqref="J31"/>
    </sheetView>
  </sheetViews>
  <sheetFormatPr defaultColWidth="9.140625" defaultRowHeight="20.25" customHeight="1" x14ac:dyDescent="0.45"/>
  <cols>
    <col min="1" max="1" width="1" style="8" hidden="1" customWidth="1"/>
    <col min="2" max="2" width="23.85546875" style="8" customWidth="1"/>
    <col min="3" max="3" width="0.7109375" style="8" customWidth="1"/>
    <col min="4" max="4" width="14.85546875" style="8" bestFit="1" customWidth="1"/>
    <col min="5" max="5" width="0.42578125" style="8" customWidth="1"/>
    <col min="6" max="6" width="20.5703125" style="8" bestFit="1" customWidth="1"/>
    <col min="7" max="7" width="0.5703125" style="8" customWidth="1"/>
    <col min="8" max="8" width="20.140625" style="8" bestFit="1" customWidth="1"/>
    <col min="9" max="9" width="0.5703125" style="8" customWidth="1"/>
    <col min="10" max="10" width="22.85546875" style="8" bestFit="1" customWidth="1"/>
    <col min="11" max="11" width="0.7109375" style="8" customWidth="1"/>
    <col min="12" max="12" width="14.85546875" style="8" bestFit="1" customWidth="1"/>
    <col min="13" max="13" width="0.5703125" style="8" customWidth="1"/>
    <col min="14" max="14" width="20.5703125" style="8" bestFit="1" customWidth="1"/>
    <col min="15" max="15" width="0.7109375" style="8" customWidth="1"/>
    <col min="16" max="16" width="20.85546875" style="8" bestFit="1" customWidth="1"/>
    <col min="17" max="17" width="0.7109375" style="8" customWidth="1"/>
    <col min="18" max="18" width="22.85546875" style="8" bestFit="1" customWidth="1"/>
    <col min="19" max="19" width="23.28515625" style="122" bestFit="1" customWidth="1"/>
    <col min="20" max="20" width="19.85546875" style="8" bestFit="1" customWidth="1"/>
    <col min="21" max="21" width="17" style="8" bestFit="1" customWidth="1"/>
    <col min="22" max="16384" width="9.140625" style="8"/>
  </cols>
  <sheetData>
    <row r="1" spans="2:22" ht="20.25" customHeight="1" x14ac:dyDescent="0.55000000000000004">
      <c r="B1" s="237" t="s">
        <v>123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</row>
    <row r="2" spans="2:22" ht="20.25" customHeight="1" x14ac:dyDescent="0.5">
      <c r="B2" s="240" t="s">
        <v>55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</row>
    <row r="3" spans="2:22" ht="20.25" customHeight="1" x14ac:dyDescent="0.5">
      <c r="B3" s="240" t="s">
        <v>181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</row>
    <row r="4" spans="2:22" ht="20.25" customHeight="1" x14ac:dyDescent="0.45">
      <c r="B4" s="272" t="s">
        <v>67</v>
      </c>
      <c r="C4" s="272"/>
      <c r="D4" s="272"/>
      <c r="E4" s="272"/>
      <c r="F4" s="272"/>
      <c r="G4" s="272"/>
      <c r="H4" s="272"/>
      <c r="I4" s="272"/>
      <c r="J4" s="106"/>
    </row>
    <row r="5" spans="2:22" ht="25.5" customHeight="1" thickBot="1" x14ac:dyDescent="0.5">
      <c r="B5" s="42"/>
      <c r="D5" s="261" t="s">
        <v>176</v>
      </c>
      <c r="E5" s="261"/>
      <c r="F5" s="261"/>
      <c r="G5" s="261"/>
      <c r="H5" s="261"/>
      <c r="I5" s="261"/>
      <c r="J5" s="261"/>
      <c r="L5" s="269" t="s">
        <v>177</v>
      </c>
      <c r="M5" s="269"/>
      <c r="N5" s="269"/>
      <c r="O5" s="269"/>
      <c r="P5" s="269"/>
      <c r="Q5" s="269"/>
      <c r="R5" s="269"/>
    </row>
    <row r="6" spans="2:22" ht="35.25" customHeight="1" thickBot="1" x14ac:dyDescent="0.5">
      <c r="B6" s="68" t="s">
        <v>39</v>
      </c>
      <c r="C6" s="22"/>
      <c r="D6" s="26" t="s">
        <v>3</v>
      </c>
      <c r="E6" s="22"/>
      <c r="F6" s="74" t="s">
        <v>23</v>
      </c>
      <c r="G6" s="22"/>
      <c r="H6" s="26" t="s">
        <v>49</v>
      </c>
      <c r="I6" s="22"/>
      <c r="J6" s="74" t="s">
        <v>50</v>
      </c>
      <c r="K6" s="24"/>
      <c r="L6" s="26" t="s">
        <v>3</v>
      </c>
      <c r="M6" s="22"/>
      <c r="N6" s="74" t="s">
        <v>23</v>
      </c>
      <c r="O6" s="22"/>
      <c r="P6" s="26" t="s">
        <v>49</v>
      </c>
      <c r="Q6" s="22"/>
      <c r="R6" s="74" t="s">
        <v>50</v>
      </c>
    </row>
    <row r="7" spans="2:22" ht="15.75" customHeight="1" x14ac:dyDescent="0.45">
      <c r="B7" s="94"/>
      <c r="D7" s="100"/>
      <c r="E7" s="35"/>
      <c r="F7" s="100" t="s">
        <v>61</v>
      </c>
      <c r="G7" s="35">
        <v>-1</v>
      </c>
      <c r="H7" s="100" t="s">
        <v>61</v>
      </c>
      <c r="I7" s="35"/>
      <c r="J7" s="100" t="s">
        <v>61</v>
      </c>
      <c r="K7" s="35"/>
      <c r="L7" s="100"/>
      <c r="M7" s="35"/>
      <c r="N7" s="100" t="s">
        <v>61</v>
      </c>
      <c r="O7" s="35"/>
      <c r="P7" s="100" t="s">
        <v>61</v>
      </c>
      <c r="Q7" s="35"/>
      <c r="R7" s="100" t="s">
        <v>61</v>
      </c>
    </row>
    <row r="8" spans="2:22" ht="35.25" customHeight="1" x14ac:dyDescent="0.45">
      <c r="B8" s="94" t="s">
        <v>80</v>
      </c>
      <c r="D8" s="177">
        <v>116002068</v>
      </c>
      <c r="E8" s="35"/>
      <c r="F8" s="100">
        <v>593479200912</v>
      </c>
      <c r="G8" s="35"/>
      <c r="H8" s="35">
        <v>687337835773</v>
      </c>
      <c r="I8" s="35"/>
      <c r="J8" s="35">
        <v>-93858634860</v>
      </c>
      <c r="K8" s="35"/>
      <c r="L8" s="100">
        <v>116002068</v>
      </c>
      <c r="M8" s="35"/>
      <c r="N8" s="100">
        <v>593479200912</v>
      </c>
      <c r="O8" s="35"/>
      <c r="P8" s="35">
        <v>550925569723</v>
      </c>
      <c r="Q8" s="35"/>
      <c r="R8" s="35">
        <v>42553631189</v>
      </c>
      <c r="S8" s="122">
        <f>F8-H8</f>
        <v>-93858634861</v>
      </c>
      <c r="T8" s="214">
        <f>S8-J8</f>
        <v>-1</v>
      </c>
      <c r="U8" s="106">
        <f>N8-P8</f>
        <v>42553631189</v>
      </c>
      <c r="V8" s="106">
        <f>U8-R8</f>
        <v>0</v>
      </c>
    </row>
    <row r="9" spans="2:22" ht="35.25" customHeight="1" x14ac:dyDescent="0.45">
      <c r="B9" s="124" t="s">
        <v>121</v>
      </c>
      <c r="D9" s="170">
        <v>11264341</v>
      </c>
      <c r="F9" s="35">
        <v>114877259120</v>
      </c>
      <c r="H9" s="35">
        <v>115482821690</v>
      </c>
      <c r="J9" s="35">
        <v>-605562569</v>
      </c>
      <c r="L9" s="100">
        <v>11264341</v>
      </c>
      <c r="N9" s="100">
        <v>114877259120</v>
      </c>
      <c r="P9" s="35">
        <v>113670098985</v>
      </c>
      <c r="R9" s="35">
        <v>1207160135</v>
      </c>
      <c r="S9" s="122">
        <f t="shared" ref="S9:S27" si="0">F9-H9</f>
        <v>-605562570</v>
      </c>
      <c r="T9" s="214">
        <f t="shared" ref="T9:T27" si="1">S9-J9</f>
        <v>-1</v>
      </c>
      <c r="U9" s="106">
        <f t="shared" ref="U9:U27" si="2">N9-P9</f>
        <v>1207160135</v>
      </c>
      <c r="V9" s="106">
        <f t="shared" ref="V9:V27" si="3">U9-R9</f>
        <v>0</v>
      </c>
    </row>
    <row r="10" spans="2:22" ht="35.25" customHeight="1" x14ac:dyDescent="0.45">
      <c r="B10" s="124" t="s">
        <v>145</v>
      </c>
      <c r="D10" s="170">
        <v>10801288</v>
      </c>
      <c r="F10" s="35">
        <v>126474544871</v>
      </c>
      <c r="H10" s="35">
        <v>124262840567</v>
      </c>
      <c r="J10" s="35">
        <v>2211704304</v>
      </c>
      <c r="L10" s="100">
        <v>10801288</v>
      </c>
      <c r="N10" s="100">
        <v>126474544871</v>
      </c>
      <c r="P10" s="35">
        <v>122288552280</v>
      </c>
      <c r="R10" s="35">
        <v>4185992591</v>
      </c>
      <c r="S10" s="122">
        <f t="shared" si="0"/>
        <v>2211704304</v>
      </c>
      <c r="T10" s="214">
        <f t="shared" si="1"/>
        <v>0</v>
      </c>
      <c r="U10" s="106">
        <f t="shared" si="2"/>
        <v>4185992591</v>
      </c>
      <c r="V10" s="106">
        <f t="shared" si="3"/>
        <v>0</v>
      </c>
    </row>
    <row r="11" spans="2:22" ht="35.25" customHeight="1" x14ac:dyDescent="0.45">
      <c r="B11" s="124" t="s">
        <v>79</v>
      </c>
      <c r="D11" s="170">
        <v>554086510</v>
      </c>
      <c r="F11" s="35">
        <v>6261955722094</v>
      </c>
      <c r="H11" s="35">
        <v>7114962010470</v>
      </c>
      <c r="J11" s="35">
        <v>-853006288375</v>
      </c>
      <c r="L11" s="100">
        <v>554086510</v>
      </c>
      <c r="N11" s="100">
        <v>6261955722094</v>
      </c>
      <c r="P11" s="35">
        <v>6910405724596</v>
      </c>
      <c r="R11" s="35">
        <v>-648450002501</v>
      </c>
      <c r="S11" s="122">
        <f t="shared" si="0"/>
        <v>-853006288376</v>
      </c>
      <c r="T11" s="214">
        <f t="shared" si="1"/>
        <v>-1</v>
      </c>
      <c r="U11" s="106">
        <f t="shared" si="2"/>
        <v>-648450002502</v>
      </c>
      <c r="V11" s="106">
        <f t="shared" si="3"/>
        <v>-1</v>
      </c>
    </row>
    <row r="12" spans="2:22" ht="34.5" customHeight="1" x14ac:dyDescent="0.45">
      <c r="B12" s="124" t="s">
        <v>81</v>
      </c>
      <c r="D12" s="170">
        <v>52685522</v>
      </c>
      <c r="F12" s="35">
        <v>908661002116</v>
      </c>
      <c r="H12" s="35">
        <v>865351380723</v>
      </c>
      <c r="J12" s="35">
        <v>43309621393</v>
      </c>
      <c r="L12" s="100">
        <v>52685522</v>
      </c>
      <c r="N12" s="100">
        <v>908661002116</v>
      </c>
      <c r="P12" s="35">
        <v>596507820043</v>
      </c>
      <c r="R12" s="35">
        <v>312153182073</v>
      </c>
      <c r="S12" s="122">
        <f t="shared" si="0"/>
        <v>43309621393</v>
      </c>
      <c r="T12" s="214">
        <f t="shared" si="1"/>
        <v>0</v>
      </c>
      <c r="U12" s="106">
        <f t="shared" si="2"/>
        <v>312153182073</v>
      </c>
      <c r="V12" s="106">
        <f t="shared" si="3"/>
        <v>0</v>
      </c>
    </row>
    <row r="13" spans="2:22" ht="35.25" customHeight="1" x14ac:dyDescent="0.45">
      <c r="B13" s="124" t="s">
        <v>86</v>
      </c>
      <c r="D13" s="170">
        <v>1938880</v>
      </c>
      <c r="F13" s="35">
        <v>19757792338</v>
      </c>
      <c r="H13" s="35">
        <v>19847796719</v>
      </c>
      <c r="J13" s="35">
        <v>-90004380</v>
      </c>
      <c r="L13" s="100">
        <v>1938880</v>
      </c>
      <c r="N13" s="100">
        <v>19757792338</v>
      </c>
      <c r="P13" s="35">
        <v>19613094905</v>
      </c>
      <c r="R13" s="35">
        <v>144697433</v>
      </c>
      <c r="S13" s="122">
        <f t="shared" si="0"/>
        <v>-90004381</v>
      </c>
      <c r="T13" s="214">
        <f t="shared" si="1"/>
        <v>-1</v>
      </c>
      <c r="U13" s="106">
        <f t="shared" si="2"/>
        <v>144697433</v>
      </c>
      <c r="V13" s="106">
        <f t="shared" si="3"/>
        <v>0</v>
      </c>
    </row>
    <row r="14" spans="2:22" ht="35.25" customHeight="1" x14ac:dyDescent="0.45">
      <c r="B14" s="124" t="s">
        <v>73</v>
      </c>
      <c r="D14" s="170">
        <v>28412590</v>
      </c>
      <c r="F14" s="35">
        <v>996523974749</v>
      </c>
      <c r="H14" s="35">
        <v>1263839551487</v>
      </c>
      <c r="J14" s="35">
        <v>-267315576737</v>
      </c>
      <c r="L14" s="100">
        <v>28412590</v>
      </c>
      <c r="N14" s="100">
        <v>996523974749</v>
      </c>
      <c r="P14" s="35">
        <v>949366344512</v>
      </c>
      <c r="R14" s="35">
        <v>47157630237</v>
      </c>
      <c r="S14" s="122">
        <f t="shared" si="0"/>
        <v>-267315576738</v>
      </c>
      <c r="T14" s="214">
        <f t="shared" si="1"/>
        <v>-1</v>
      </c>
      <c r="U14" s="106">
        <f t="shared" si="2"/>
        <v>47157630237</v>
      </c>
      <c r="V14" s="106">
        <f t="shared" si="3"/>
        <v>0</v>
      </c>
    </row>
    <row r="15" spans="2:22" ht="35.25" customHeight="1" x14ac:dyDescent="0.45">
      <c r="B15" s="124" t="s">
        <v>87</v>
      </c>
      <c r="D15" s="170">
        <v>5476223</v>
      </c>
      <c r="F15" s="35">
        <v>80604561384</v>
      </c>
      <c r="H15" s="35">
        <v>78967281230</v>
      </c>
      <c r="J15" s="35">
        <v>1637280154</v>
      </c>
      <c r="L15" s="100">
        <v>5476223</v>
      </c>
      <c r="N15" s="100">
        <v>80604561384</v>
      </c>
      <c r="P15" s="35">
        <v>71826768456</v>
      </c>
      <c r="R15" s="35">
        <v>8777792928</v>
      </c>
      <c r="S15" s="122">
        <f t="shared" si="0"/>
        <v>1637280154</v>
      </c>
      <c r="T15" s="214">
        <f t="shared" si="1"/>
        <v>0</v>
      </c>
      <c r="U15" s="106">
        <f t="shared" si="2"/>
        <v>8777792928</v>
      </c>
      <c r="V15" s="106">
        <f t="shared" si="3"/>
        <v>0</v>
      </c>
    </row>
    <row r="16" spans="2:22" ht="35.25" customHeight="1" x14ac:dyDescent="0.45">
      <c r="B16" s="124" t="s">
        <v>117</v>
      </c>
      <c r="D16" s="170">
        <v>32657954</v>
      </c>
      <c r="F16" s="35">
        <v>513250416276</v>
      </c>
      <c r="H16" s="35">
        <v>510488566261</v>
      </c>
      <c r="J16" s="35">
        <v>2761850015</v>
      </c>
      <c r="L16" s="100">
        <v>32657954</v>
      </c>
      <c r="N16" s="100">
        <v>513250416276</v>
      </c>
      <c r="P16" s="35">
        <v>472249378207</v>
      </c>
      <c r="R16" s="35">
        <v>41001038069</v>
      </c>
      <c r="S16" s="122">
        <f t="shared" si="0"/>
        <v>2761850015</v>
      </c>
      <c r="T16" s="214">
        <f t="shared" si="1"/>
        <v>0</v>
      </c>
      <c r="U16" s="106">
        <f t="shared" si="2"/>
        <v>41001038069</v>
      </c>
      <c r="V16" s="106">
        <f t="shared" si="3"/>
        <v>0</v>
      </c>
    </row>
    <row r="17" spans="2:22" ht="35.25" customHeight="1" x14ac:dyDescent="0.45">
      <c r="B17" s="124" t="s">
        <v>75</v>
      </c>
      <c r="D17" s="170">
        <v>120788230</v>
      </c>
      <c r="F17" s="35">
        <v>943846089991</v>
      </c>
      <c r="H17" s="35">
        <v>1028413962205</v>
      </c>
      <c r="J17" s="35">
        <v>-84567872213</v>
      </c>
      <c r="L17" s="100">
        <v>120788230</v>
      </c>
      <c r="N17" s="100">
        <v>943846089991</v>
      </c>
      <c r="P17" s="35">
        <v>826761254479</v>
      </c>
      <c r="R17" s="35">
        <v>117084835512</v>
      </c>
      <c r="S17" s="122">
        <f t="shared" si="0"/>
        <v>-84567872214</v>
      </c>
      <c r="T17" s="214">
        <f t="shared" si="1"/>
        <v>-1</v>
      </c>
      <c r="U17" s="106">
        <f t="shared" si="2"/>
        <v>117084835512</v>
      </c>
      <c r="V17" s="106">
        <f t="shared" si="3"/>
        <v>0</v>
      </c>
    </row>
    <row r="18" spans="2:22" ht="35.25" customHeight="1" x14ac:dyDescent="0.45">
      <c r="B18" s="124" t="s">
        <v>84</v>
      </c>
      <c r="D18" s="170">
        <v>3926000</v>
      </c>
      <c r="F18" s="35">
        <v>82279479760</v>
      </c>
      <c r="H18" s="35">
        <v>80505047541</v>
      </c>
      <c r="J18" s="35">
        <v>1774432219</v>
      </c>
      <c r="L18" s="100">
        <v>3926000</v>
      </c>
      <c r="N18" s="100">
        <v>82279479760</v>
      </c>
      <c r="P18" s="35">
        <v>72853790036</v>
      </c>
      <c r="R18" s="35">
        <v>9425689724</v>
      </c>
      <c r="S18" s="122">
        <f t="shared" si="0"/>
        <v>1774432219</v>
      </c>
      <c r="T18" s="214">
        <f t="shared" si="1"/>
        <v>0</v>
      </c>
      <c r="U18" s="106">
        <f t="shared" si="2"/>
        <v>9425689724</v>
      </c>
      <c r="V18" s="106">
        <f t="shared" si="3"/>
        <v>0</v>
      </c>
    </row>
    <row r="19" spans="2:22" ht="35.25" customHeight="1" x14ac:dyDescent="0.45">
      <c r="B19" s="124" t="s">
        <v>74</v>
      </c>
      <c r="D19" s="170">
        <v>50500260</v>
      </c>
      <c r="F19" s="35">
        <v>1284254840971</v>
      </c>
      <c r="H19" s="35">
        <v>1381713065497</v>
      </c>
      <c r="J19" s="35">
        <v>-97458224525</v>
      </c>
      <c r="L19" s="100">
        <v>50500260</v>
      </c>
      <c r="N19" s="100">
        <v>1284254840971</v>
      </c>
      <c r="P19" s="35">
        <v>1075437771633</v>
      </c>
      <c r="R19" s="35">
        <v>208817069338</v>
      </c>
      <c r="S19" s="122">
        <f t="shared" si="0"/>
        <v>-97458224526</v>
      </c>
      <c r="T19" s="214">
        <f t="shared" si="1"/>
        <v>-1</v>
      </c>
      <c r="U19" s="106">
        <f t="shared" si="2"/>
        <v>208817069338</v>
      </c>
      <c r="V19" s="106">
        <f t="shared" si="3"/>
        <v>0</v>
      </c>
    </row>
    <row r="20" spans="2:22" ht="35.25" customHeight="1" x14ac:dyDescent="0.45">
      <c r="B20" s="124" t="s">
        <v>85</v>
      </c>
      <c r="D20" s="170">
        <v>3450456</v>
      </c>
      <c r="F20" s="35">
        <v>35171574222</v>
      </c>
      <c r="H20" s="35">
        <v>35175024445</v>
      </c>
      <c r="J20" s="35">
        <v>-3450222</v>
      </c>
      <c r="L20" s="100">
        <v>3450456</v>
      </c>
      <c r="N20" s="100">
        <v>35171574222</v>
      </c>
      <c r="P20" s="35">
        <v>35137071991</v>
      </c>
      <c r="R20" s="35">
        <v>34502231</v>
      </c>
      <c r="S20" s="122">
        <f t="shared" si="0"/>
        <v>-3450223</v>
      </c>
      <c r="T20" s="214">
        <f t="shared" si="1"/>
        <v>-1</v>
      </c>
      <c r="U20" s="106">
        <f t="shared" si="2"/>
        <v>34502231</v>
      </c>
      <c r="V20" s="106">
        <f t="shared" si="3"/>
        <v>0</v>
      </c>
    </row>
    <row r="21" spans="2:22" ht="35.25" customHeight="1" x14ac:dyDescent="0.45">
      <c r="B21" s="124" t="s">
        <v>116</v>
      </c>
      <c r="D21" s="170">
        <v>7514555</v>
      </c>
      <c r="F21" s="35">
        <v>421861183812</v>
      </c>
      <c r="H21" s="35">
        <v>414720724930</v>
      </c>
      <c r="J21" s="35">
        <v>7140458882</v>
      </c>
      <c r="L21" s="100">
        <v>7514555</v>
      </c>
      <c r="N21" s="100">
        <v>421861183812</v>
      </c>
      <c r="P21" s="35">
        <v>392291246793</v>
      </c>
      <c r="R21" s="35">
        <v>29569937019</v>
      </c>
      <c r="S21" s="122">
        <f t="shared" si="0"/>
        <v>7140458882</v>
      </c>
      <c r="T21" s="214">
        <f t="shared" si="1"/>
        <v>0</v>
      </c>
      <c r="U21" s="106">
        <f t="shared" si="2"/>
        <v>29569937019</v>
      </c>
      <c r="V21" s="106">
        <f t="shared" si="3"/>
        <v>0</v>
      </c>
    </row>
    <row r="22" spans="2:22" ht="35.25" customHeight="1" x14ac:dyDescent="0.45">
      <c r="B22" s="124" t="s">
        <v>76</v>
      </c>
      <c r="D22" s="170">
        <v>341429524</v>
      </c>
      <c r="F22" s="35">
        <v>15966757757890</v>
      </c>
      <c r="H22" s="35">
        <v>16444382974233</v>
      </c>
      <c r="J22" s="35">
        <v>-477625216342</v>
      </c>
      <c r="L22" s="100">
        <v>341429524</v>
      </c>
      <c r="N22" s="100">
        <v>15966757757890</v>
      </c>
      <c r="P22" s="35">
        <v>10178608048761</v>
      </c>
      <c r="R22" s="35">
        <v>5788149709129</v>
      </c>
      <c r="S22" s="122">
        <f t="shared" si="0"/>
        <v>-477625216343</v>
      </c>
      <c r="T22" s="214">
        <f t="shared" si="1"/>
        <v>-1</v>
      </c>
      <c r="U22" s="106">
        <f t="shared" si="2"/>
        <v>5788149709129</v>
      </c>
      <c r="V22" s="106">
        <f t="shared" si="3"/>
        <v>0</v>
      </c>
    </row>
    <row r="23" spans="2:22" ht="35.25" customHeight="1" x14ac:dyDescent="0.45">
      <c r="B23" s="124" t="s">
        <v>77</v>
      </c>
      <c r="D23" s="170">
        <v>55791912</v>
      </c>
      <c r="F23" s="35">
        <v>850737524841</v>
      </c>
      <c r="H23" s="35">
        <v>917565892093</v>
      </c>
      <c r="J23" s="35">
        <v>-66828367251</v>
      </c>
      <c r="L23" s="100">
        <v>55791912</v>
      </c>
      <c r="N23" s="100">
        <v>850737524841</v>
      </c>
      <c r="P23" s="35">
        <v>517463392376</v>
      </c>
      <c r="R23" s="35">
        <v>333274132465</v>
      </c>
      <c r="S23" s="122">
        <f t="shared" si="0"/>
        <v>-66828367252</v>
      </c>
      <c r="T23" s="214">
        <f t="shared" si="1"/>
        <v>-1</v>
      </c>
      <c r="U23" s="106">
        <f t="shared" si="2"/>
        <v>333274132465</v>
      </c>
      <c r="V23" s="106">
        <f t="shared" si="3"/>
        <v>0</v>
      </c>
    </row>
    <row r="24" spans="2:22" ht="35.25" customHeight="1" x14ac:dyDescent="0.45">
      <c r="B24" s="124" t="s">
        <v>88</v>
      </c>
      <c r="D24" s="170">
        <v>19459269</v>
      </c>
      <c r="F24" s="35">
        <v>930223921073</v>
      </c>
      <c r="H24" s="35">
        <v>1061809609768</v>
      </c>
      <c r="J24" s="35">
        <v>-131585688694</v>
      </c>
      <c r="L24" s="100">
        <v>19459269</v>
      </c>
      <c r="N24" s="100">
        <v>930223921073</v>
      </c>
      <c r="P24" s="35">
        <v>1287798450862</v>
      </c>
      <c r="R24" s="35">
        <v>-357574529788</v>
      </c>
      <c r="S24" s="122">
        <f t="shared" si="0"/>
        <v>-131585688695</v>
      </c>
      <c r="T24" s="214">
        <f t="shared" si="1"/>
        <v>-1</v>
      </c>
      <c r="U24" s="106">
        <f t="shared" si="2"/>
        <v>-357574529789</v>
      </c>
      <c r="V24" s="106">
        <f t="shared" si="3"/>
        <v>-1</v>
      </c>
    </row>
    <row r="25" spans="2:22" ht="35.25" customHeight="1" x14ac:dyDescent="0.45">
      <c r="B25" s="124" t="s">
        <v>72</v>
      </c>
      <c r="D25" s="170">
        <v>44191961</v>
      </c>
      <c r="F25" s="35">
        <v>1636067797812</v>
      </c>
      <c r="H25" s="35">
        <v>1753087491852</v>
      </c>
      <c r="J25" s="35">
        <v>-117019694039</v>
      </c>
      <c r="L25" s="100">
        <v>44191961</v>
      </c>
      <c r="N25" s="100">
        <v>1636067797812</v>
      </c>
      <c r="P25" s="35">
        <v>957241508420</v>
      </c>
      <c r="R25" s="35">
        <v>678826289392</v>
      </c>
      <c r="S25" s="122">
        <f t="shared" si="0"/>
        <v>-117019694040</v>
      </c>
      <c r="T25" s="214">
        <f t="shared" si="1"/>
        <v>-1</v>
      </c>
      <c r="U25" s="106">
        <f t="shared" si="2"/>
        <v>678826289392</v>
      </c>
      <c r="V25" s="106">
        <f t="shared" si="3"/>
        <v>0</v>
      </c>
    </row>
    <row r="26" spans="2:22" ht="35.25" customHeight="1" x14ac:dyDescent="0.45">
      <c r="B26" s="124" t="s">
        <v>78</v>
      </c>
      <c r="D26" s="170">
        <v>12106979</v>
      </c>
      <c r="F26" s="35">
        <v>235664709517</v>
      </c>
      <c r="H26" s="35">
        <v>275708353690</v>
      </c>
      <c r="J26" s="35">
        <v>-40043644172</v>
      </c>
      <c r="L26" s="100">
        <v>12106979</v>
      </c>
      <c r="N26" s="100">
        <v>235664709517</v>
      </c>
      <c r="P26" s="35">
        <v>211711109679</v>
      </c>
      <c r="R26" s="35">
        <v>23953599838</v>
      </c>
      <c r="S26" s="122">
        <f t="shared" si="0"/>
        <v>-40043644173</v>
      </c>
      <c r="T26" s="214">
        <f t="shared" si="1"/>
        <v>-1</v>
      </c>
      <c r="U26" s="106">
        <f t="shared" si="2"/>
        <v>23953599838</v>
      </c>
      <c r="V26" s="106">
        <f t="shared" si="3"/>
        <v>0</v>
      </c>
    </row>
    <row r="27" spans="2:22" ht="35.25" customHeight="1" x14ac:dyDescent="0.45">
      <c r="B27" s="124" t="s">
        <v>144</v>
      </c>
      <c r="D27" s="170">
        <v>33303190</v>
      </c>
      <c r="F27" s="35">
        <v>336739125854</v>
      </c>
      <c r="H27" s="35">
        <v>336572191600</v>
      </c>
      <c r="J27" s="35">
        <v>166934254</v>
      </c>
      <c r="L27" s="100">
        <v>33303190</v>
      </c>
      <c r="N27" s="100">
        <v>336739125854</v>
      </c>
      <c r="P27" s="35">
        <v>336376012093</v>
      </c>
      <c r="R27" s="35">
        <v>363113761</v>
      </c>
      <c r="S27" s="122">
        <f t="shared" si="0"/>
        <v>166934254</v>
      </c>
      <c r="T27" s="214">
        <f t="shared" si="1"/>
        <v>0</v>
      </c>
      <c r="U27" s="106">
        <f t="shared" si="2"/>
        <v>363113761</v>
      </c>
      <c r="V27" s="106">
        <f t="shared" si="3"/>
        <v>0</v>
      </c>
    </row>
    <row r="28" spans="2:22" ht="35.25" customHeight="1" x14ac:dyDescent="0.45">
      <c r="B28" s="124" t="s">
        <v>83</v>
      </c>
      <c r="D28" s="170">
        <v>24891050</v>
      </c>
      <c r="F28" s="35">
        <v>614341680209</v>
      </c>
      <c r="H28" s="35">
        <v>568950567824</v>
      </c>
      <c r="J28" s="35">
        <v>45391112385</v>
      </c>
      <c r="L28" s="100">
        <v>24891050</v>
      </c>
      <c r="N28" s="100">
        <v>614341680209</v>
      </c>
      <c r="P28" s="35">
        <v>400596242502</v>
      </c>
      <c r="R28" s="35">
        <v>213745437707</v>
      </c>
      <c r="T28" s="214"/>
      <c r="U28" s="106"/>
      <c r="V28" s="106"/>
    </row>
    <row r="29" spans="2:22" ht="35.25" customHeight="1" x14ac:dyDescent="0.45">
      <c r="B29" s="124" t="s">
        <v>82</v>
      </c>
      <c r="D29" s="170">
        <v>37934812</v>
      </c>
      <c r="F29" s="35">
        <v>1029526458704</v>
      </c>
      <c r="H29" s="35">
        <v>970830244297</v>
      </c>
      <c r="J29" s="35">
        <v>58696214407</v>
      </c>
      <c r="L29" s="100">
        <v>37934812</v>
      </c>
      <c r="N29" s="100">
        <v>1029526458704</v>
      </c>
      <c r="P29" s="35">
        <v>578256417126</v>
      </c>
      <c r="R29" s="35">
        <v>451270041578</v>
      </c>
      <c r="T29" s="214"/>
      <c r="U29" s="106"/>
      <c r="V29" s="106"/>
    </row>
    <row r="30" spans="2:22" ht="31.5" customHeight="1" x14ac:dyDescent="0.45">
      <c r="B30" s="124" t="s">
        <v>150</v>
      </c>
      <c r="D30" s="170">
        <v>10000</v>
      </c>
      <c r="F30" s="35">
        <v>9992750000</v>
      </c>
      <c r="H30" s="35">
        <v>9992750000</v>
      </c>
      <c r="J30" s="35">
        <v>0</v>
      </c>
      <c r="L30" s="100">
        <v>10000</v>
      </c>
      <c r="N30" s="100">
        <v>9992750000</v>
      </c>
      <c r="P30" s="35">
        <v>10000000000</v>
      </c>
      <c r="R30" s="35">
        <v>-7250000</v>
      </c>
      <c r="T30" s="214"/>
      <c r="U30" s="106"/>
      <c r="V30" s="106"/>
    </row>
    <row r="31" spans="2:22" ht="31.5" customHeight="1" thickBot="1" x14ac:dyDescent="0.55000000000000004">
      <c r="B31" s="107"/>
      <c r="C31" s="90"/>
      <c r="D31" s="211">
        <f>SUM(D8:D30)</f>
        <v>1568623574</v>
      </c>
      <c r="E31" s="90"/>
      <c r="F31" s="211">
        <f>SUM(F8:F30)</f>
        <v>33993049368516</v>
      </c>
      <c r="G31" s="90"/>
      <c r="H31" s="211">
        <f>SUM(H8:H30)</f>
        <v>36059967984895</v>
      </c>
      <c r="I31" s="90"/>
      <c r="J31" s="211">
        <f>SUM(J8:J30)</f>
        <v>-2066918616366</v>
      </c>
      <c r="K31" s="90"/>
      <c r="L31" s="211">
        <f>SUM(L8:L30)</f>
        <v>1568623574</v>
      </c>
      <c r="M31" s="90"/>
      <c r="N31" s="211">
        <f>SUM(N8:N30)</f>
        <v>33993049368516</v>
      </c>
      <c r="O31" s="90"/>
      <c r="P31" s="211">
        <f>SUM(P8:P30)</f>
        <v>26687385668458</v>
      </c>
      <c r="Q31" s="90"/>
      <c r="R31" s="211">
        <f>SUM(R8:R30)</f>
        <v>7305663700060</v>
      </c>
    </row>
    <row r="32" spans="2:22" ht="20.25" customHeight="1" thickTop="1" x14ac:dyDescent="0.45">
      <c r="D32" s="108"/>
      <c r="F32" s="108"/>
      <c r="H32" s="108"/>
      <c r="J32" s="108"/>
      <c r="R32" s="108"/>
      <c r="S32" s="123"/>
    </row>
    <row r="33" spans="8:19" ht="20.25" customHeight="1" x14ac:dyDescent="0.45">
      <c r="H33" s="149"/>
      <c r="J33" s="108"/>
      <c r="R33" s="108"/>
      <c r="S33" s="123"/>
    </row>
    <row r="34" spans="8:19" ht="20.25" customHeight="1" x14ac:dyDescent="0.45">
      <c r="H34" s="108"/>
      <c r="J34" s="108"/>
      <c r="R34" s="108"/>
      <c r="S34" s="123"/>
    </row>
    <row r="35" spans="8:19" ht="20.25" customHeight="1" x14ac:dyDescent="0.45">
      <c r="J35" s="108"/>
      <c r="R35" s="108"/>
      <c r="S35" s="123"/>
    </row>
    <row r="36" spans="8:19" ht="20.25" customHeight="1" x14ac:dyDescent="0.45">
      <c r="S36" s="123"/>
    </row>
    <row r="37" spans="8:19" ht="20.25" customHeight="1" x14ac:dyDescent="0.45">
      <c r="S37" s="123"/>
    </row>
    <row r="38" spans="8:19" ht="20.25" customHeight="1" x14ac:dyDescent="0.45">
      <c r="S38" s="123"/>
    </row>
    <row r="39" spans="8:19" ht="20.25" customHeight="1" x14ac:dyDescent="0.45">
      <c r="S39" s="123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" right="0.17" top="0.55118110236220497" bottom="0.31496062992126" header="0.31496062992126" footer="0.31496062992126"/>
  <pageSetup scale="57" firstPageNumber="7" orientation="landscape" useFirstPageNumber="1" r:id="rId1"/>
  <headerFooter>
    <oddFooter>&amp;C&amp;"B Nazanin,Bold"&amp;12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X45"/>
  <sheetViews>
    <sheetView rightToLeft="1" view="pageBreakPreview" topLeftCell="A25" zoomScaleNormal="100" zoomScaleSheetLayoutView="100" workbookViewId="0">
      <selection activeCell="D36" sqref="D36"/>
    </sheetView>
  </sheetViews>
  <sheetFormatPr defaultColWidth="9.140625" defaultRowHeight="18" x14ac:dyDescent="0.45"/>
  <cols>
    <col min="1" max="1" width="1.28515625" style="8" customWidth="1"/>
    <col min="2" max="2" width="22.28515625" style="8" customWidth="1"/>
    <col min="3" max="3" width="0.7109375" style="8" customWidth="1"/>
    <col min="4" max="4" width="17.28515625" style="8" customWidth="1"/>
    <col min="5" max="5" width="0.5703125" style="8" customWidth="1"/>
    <col min="6" max="6" width="17.85546875" style="8" customWidth="1"/>
    <col min="7" max="7" width="0.7109375" style="8" customWidth="1"/>
    <col min="8" max="8" width="15.28515625" style="8" bestFit="1" customWidth="1"/>
    <col min="9" max="9" width="0.85546875" style="8" customWidth="1"/>
    <col min="10" max="10" width="16.85546875" style="8" bestFit="1" customWidth="1"/>
    <col min="11" max="11" width="0.42578125" style="8" customWidth="1"/>
    <col min="12" max="12" width="12.28515625" style="8" customWidth="1"/>
    <col min="13" max="13" width="0.7109375" style="8" customWidth="1"/>
    <col min="14" max="14" width="18.5703125" style="8" bestFit="1" customWidth="1"/>
    <col min="15" max="15" width="0.7109375" style="8" customWidth="1"/>
    <col min="16" max="16" width="21.140625" style="8" bestFit="1" customWidth="1"/>
    <col min="17" max="17" width="0.5703125" style="8" customWidth="1"/>
    <col min="18" max="18" width="18.5703125" style="24" bestFit="1" customWidth="1"/>
    <col min="19" max="19" width="0.28515625" style="8" customWidth="1"/>
    <col min="20" max="20" width="19.85546875" style="8" customWidth="1"/>
    <col min="21" max="21" width="0.5703125" style="8" customWidth="1"/>
    <col min="22" max="22" width="14.85546875" style="8" customWidth="1"/>
    <col min="23" max="16384" width="9.140625" style="8"/>
  </cols>
  <sheetData>
    <row r="1" spans="2:24" ht="19.5" x14ac:dyDescent="0.5">
      <c r="B1" s="240" t="str">
        <f>درآمدها!A1</f>
        <v>‫صندوق اختصاصی بازارگردان توسعه ملی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</row>
    <row r="2" spans="2:24" ht="19.5" x14ac:dyDescent="0.5">
      <c r="B2" s="240" t="s">
        <v>55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</row>
    <row r="3" spans="2:24" ht="19.5" x14ac:dyDescent="0.5">
      <c r="B3" s="240" t="str">
        <f>درآمدها!A3</f>
        <v>برای  خرداد ماه 1402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</row>
    <row r="5" spans="2:24" ht="21" x14ac:dyDescent="0.45">
      <c r="B5" s="272" t="s">
        <v>68</v>
      </c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</row>
    <row r="6" spans="2:24" ht="9.75" customHeight="1" x14ac:dyDescent="0.45"/>
    <row r="7" spans="2:24" ht="21.75" customHeight="1" thickBot="1" x14ac:dyDescent="0.5">
      <c r="B7" s="42"/>
      <c r="C7" s="34"/>
      <c r="D7" s="269" t="s">
        <v>176</v>
      </c>
      <c r="E7" s="269"/>
      <c r="F7" s="269"/>
      <c r="G7" s="269"/>
      <c r="H7" s="269"/>
      <c r="I7" s="269"/>
      <c r="J7" s="269"/>
      <c r="K7" s="269"/>
      <c r="L7" s="269"/>
      <c r="M7" s="121"/>
      <c r="N7" s="269" t="s">
        <v>177</v>
      </c>
      <c r="O7" s="269"/>
      <c r="P7" s="269"/>
      <c r="Q7" s="269"/>
      <c r="R7" s="269"/>
      <c r="S7" s="269"/>
      <c r="T7" s="269"/>
      <c r="U7" s="269"/>
      <c r="V7" s="269"/>
    </row>
    <row r="8" spans="2:24" ht="19.5" x14ac:dyDescent="0.45">
      <c r="B8" s="276" t="s">
        <v>27</v>
      </c>
      <c r="C8" s="275"/>
      <c r="D8" s="251" t="s">
        <v>16</v>
      </c>
      <c r="E8" s="275"/>
      <c r="F8" s="251" t="s">
        <v>17</v>
      </c>
      <c r="G8" s="274"/>
      <c r="H8" s="251" t="s">
        <v>18</v>
      </c>
      <c r="I8" s="275"/>
      <c r="J8" s="251" t="s">
        <v>2</v>
      </c>
      <c r="K8" s="251"/>
      <c r="L8" s="251"/>
      <c r="M8" s="86"/>
      <c r="N8" s="251" t="s">
        <v>16</v>
      </c>
      <c r="O8" s="251"/>
      <c r="P8" s="251" t="s">
        <v>17</v>
      </c>
      <c r="Q8" s="274"/>
      <c r="R8" s="251" t="s">
        <v>18</v>
      </c>
      <c r="S8" s="275"/>
      <c r="T8" s="273" t="s">
        <v>2</v>
      </c>
      <c r="U8" s="273"/>
      <c r="V8" s="273"/>
    </row>
    <row r="9" spans="2:24" ht="20.25" thickBot="1" x14ac:dyDescent="0.5">
      <c r="B9" s="274"/>
      <c r="C9" s="275"/>
      <c r="D9" s="238"/>
      <c r="E9" s="275"/>
      <c r="F9" s="238"/>
      <c r="G9" s="274"/>
      <c r="H9" s="238"/>
      <c r="I9" s="275"/>
      <c r="J9" s="239"/>
      <c r="K9" s="239"/>
      <c r="L9" s="239"/>
      <c r="M9" s="86"/>
      <c r="N9" s="238"/>
      <c r="O9" s="238"/>
      <c r="P9" s="238"/>
      <c r="Q9" s="274"/>
      <c r="R9" s="238"/>
      <c r="S9" s="275"/>
      <c r="T9" s="269"/>
      <c r="U9" s="269"/>
      <c r="V9" s="269"/>
    </row>
    <row r="10" spans="2:24" ht="39.75" thickBot="1" x14ac:dyDescent="0.5">
      <c r="B10" s="277"/>
      <c r="C10" s="275"/>
      <c r="D10" s="109" t="s">
        <v>118</v>
      </c>
      <c r="E10" s="275"/>
      <c r="F10" s="109" t="s">
        <v>119</v>
      </c>
      <c r="G10" s="274"/>
      <c r="H10" s="109" t="s">
        <v>120</v>
      </c>
      <c r="I10" s="275"/>
      <c r="J10" s="142" t="s">
        <v>6</v>
      </c>
      <c r="K10" s="118"/>
      <c r="L10" s="142" t="s">
        <v>19</v>
      </c>
      <c r="M10" s="86"/>
      <c r="N10" s="109" t="s">
        <v>118</v>
      </c>
      <c r="O10" s="75"/>
      <c r="P10" s="109" t="s">
        <v>119</v>
      </c>
      <c r="Q10" s="274"/>
      <c r="R10" s="109" t="s">
        <v>120</v>
      </c>
      <c r="S10" s="275"/>
      <c r="T10" s="110" t="s">
        <v>6</v>
      </c>
      <c r="U10" s="120"/>
      <c r="V10" s="110" t="s">
        <v>19</v>
      </c>
    </row>
    <row r="11" spans="2:24" ht="21.75" customHeight="1" x14ac:dyDescent="0.45">
      <c r="B11" s="29"/>
      <c r="C11" s="10"/>
      <c r="D11" s="35" t="s">
        <v>61</v>
      </c>
      <c r="E11" s="35"/>
      <c r="F11" s="35" t="s">
        <v>61</v>
      </c>
      <c r="G11" s="35"/>
      <c r="H11" s="35" t="s">
        <v>61</v>
      </c>
      <c r="I11" s="10"/>
      <c r="J11" s="111" t="s">
        <v>61</v>
      </c>
      <c r="K11" s="111"/>
      <c r="L11" s="111" t="s">
        <v>63</v>
      </c>
      <c r="M11" s="111"/>
      <c r="N11" s="111" t="s">
        <v>61</v>
      </c>
      <c r="O11" s="111"/>
      <c r="P11" s="111" t="s">
        <v>61</v>
      </c>
      <c r="Q11" s="29"/>
      <c r="R11" s="111" t="s">
        <v>61</v>
      </c>
      <c r="S11" s="10"/>
      <c r="T11" s="111" t="s">
        <v>61</v>
      </c>
      <c r="U11" s="121"/>
      <c r="V11" s="111" t="s">
        <v>63</v>
      </c>
    </row>
    <row r="12" spans="2:24" ht="31.5" customHeight="1" x14ac:dyDescent="0.45">
      <c r="B12" s="124" t="s">
        <v>88</v>
      </c>
      <c r="C12" s="10"/>
      <c r="D12" s="35">
        <v>0</v>
      </c>
      <c r="E12" s="35"/>
      <c r="F12" s="35">
        <v>-131585688694</v>
      </c>
      <c r="G12" s="35"/>
      <c r="H12" s="35">
        <v>-8000014137</v>
      </c>
      <c r="I12" s="10"/>
      <c r="J12" s="178">
        <v>-139585702831</v>
      </c>
      <c r="K12" s="111"/>
      <c r="L12" s="45">
        <v>7.1499999999999994E-2</v>
      </c>
      <c r="M12" s="111"/>
      <c r="N12" s="35">
        <v>5809152677</v>
      </c>
      <c r="O12" s="111"/>
      <c r="P12" s="179">
        <v>-357574529788</v>
      </c>
      <c r="Q12" s="29"/>
      <c r="R12" s="35">
        <v>-8581106448</v>
      </c>
      <c r="S12" s="29"/>
      <c r="T12" s="35">
        <v>-360346483559</v>
      </c>
      <c r="U12" s="121"/>
      <c r="V12" s="45">
        <v>-3.5700000000000003E-2</v>
      </c>
      <c r="W12" s="108">
        <f>F12+D12+H12-J12</f>
        <v>0</v>
      </c>
      <c r="X12" s="108">
        <f>N12+P12+R12-T12</f>
        <v>0</v>
      </c>
    </row>
    <row r="13" spans="2:24" ht="31.5" customHeight="1" x14ac:dyDescent="0.45">
      <c r="B13" s="124" t="s">
        <v>79</v>
      </c>
      <c r="C13" s="10"/>
      <c r="D13" s="35">
        <v>0</v>
      </c>
      <c r="E13" s="35"/>
      <c r="F13" s="35">
        <v>-853006288375</v>
      </c>
      <c r="G13" s="35"/>
      <c r="H13" s="35">
        <v>-1956153034</v>
      </c>
      <c r="I13" s="10"/>
      <c r="J13" s="178">
        <v>-854962441409</v>
      </c>
      <c r="K13" s="111"/>
      <c r="L13" s="45">
        <v>0.43809999999999999</v>
      </c>
      <c r="M13" s="111"/>
      <c r="N13" s="35">
        <v>0</v>
      </c>
      <c r="O13" s="111"/>
      <c r="P13" s="35">
        <v>-648450002501</v>
      </c>
      <c r="Q13" s="29"/>
      <c r="R13" s="179">
        <v>-2851107365</v>
      </c>
      <c r="S13" s="29"/>
      <c r="T13" s="35">
        <v>-651301109866</v>
      </c>
      <c r="U13" s="121"/>
      <c r="V13" s="45">
        <v>-6.4500000000000002E-2</v>
      </c>
      <c r="W13" s="108">
        <f t="shared" ref="W13:W35" si="0">F13+D13+H13-J13</f>
        <v>0</v>
      </c>
      <c r="X13" s="108">
        <f t="shared" ref="X13:X35" si="1">N13+P13+R13-T13</f>
        <v>0</v>
      </c>
    </row>
    <row r="14" spans="2:24" ht="31.5" customHeight="1" x14ac:dyDescent="0.45">
      <c r="B14" s="124" t="s">
        <v>121</v>
      </c>
      <c r="C14" s="10"/>
      <c r="D14" s="35">
        <v>0</v>
      </c>
      <c r="E14" s="35"/>
      <c r="F14" s="35">
        <v>-605562569</v>
      </c>
      <c r="G14" s="35"/>
      <c r="H14" s="35">
        <v>51617410</v>
      </c>
      <c r="I14" s="10"/>
      <c r="J14" s="178">
        <v>-553945159</v>
      </c>
      <c r="K14" s="111"/>
      <c r="L14" s="45">
        <v>2.9999999999999997E-4</v>
      </c>
      <c r="M14" s="111"/>
      <c r="N14" s="35">
        <v>0</v>
      </c>
      <c r="O14" s="35"/>
      <c r="P14" s="35">
        <v>1207160135</v>
      </c>
      <c r="Q14" s="29"/>
      <c r="R14" s="35">
        <v>629562764</v>
      </c>
      <c r="S14" s="29"/>
      <c r="T14" s="35">
        <v>1836722899</v>
      </c>
      <c r="U14" s="121"/>
      <c r="V14" s="45">
        <v>2.0000000000000001E-4</v>
      </c>
      <c r="W14" s="108">
        <f t="shared" si="0"/>
        <v>0</v>
      </c>
      <c r="X14" s="108">
        <f t="shared" si="1"/>
        <v>0</v>
      </c>
    </row>
    <row r="15" spans="2:24" ht="31.5" customHeight="1" x14ac:dyDescent="0.45">
      <c r="B15" s="124" t="s">
        <v>77</v>
      </c>
      <c r="C15" s="10"/>
      <c r="D15" s="35">
        <v>93689747712</v>
      </c>
      <c r="E15" s="35"/>
      <c r="F15" s="35">
        <v>-66828367251</v>
      </c>
      <c r="G15" s="35"/>
      <c r="H15" s="35">
        <v>19382222816</v>
      </c>
      <c r="I15" s="10"/>
      <c r="J15" s="178">
        <v>46243603277</v>
      </c>
      <c r="K15" s="111"/>
      <c r="L15" s="45">
        <v>-2.3699999999999999E-2</v>
      </c>
      <c r="M15" s="111"/>
      <c r="N15" s="35">
        <v>93689747712</v>
      </c>
      <c r="O15" s="35"/>
      <c r="P15" s="35">
        <v>333274132465</v>
      </c>
      <c r="Q15" s="29"/>
      <c r="R15" s="179">
        <v>122550437394</v>
      </c>
      <c r="S15" s="29"/>
      <c r="T15" s="35">
        <v>549514317571</v>
      </c>
      <c r="U15" s="121"/>
      <c r="V15" s="45">
        <v>5.4399999999999997E-2</v>
      </c>
      <c r="W15" s="108">
        <f t="shared" si="0"/>
        <v>0</v>
      </c>
      <c r="X15" s="108">
        <f t="shared" si="1"/>
        <v>0</v>
      </c>
    </row>
    <row r="16" spans="2:24" ht="31.5" customHeight="1" x14ac:dyDescent="0.45">
      <c r="B16" s="124" t="s">
        <v>117</v>
      </c>
      <c r="C16" s="10"/>
      <c r="D16" s="35">
        <v>0</v>
      </c>
      <c r="E16" s="35"/>
      <c r="F16" s="35">
        <v>2761850015</v>
      </c>
      <c r="G16" s="35"/>
      <c r="H16" s="35">
        <v>8000047918</v>
      </c>
      <c r="I16" s="10"/>
      <c r="J16" s="178">
        <v>10761897933</v>
      </c>
      <c r="K16" s="111"/>
      <c r="L16" s="45">
        <v>-5.4999999999999997E-3</v>
      </c>
      <c r="M16" s="111"/>
      <c r="N16" s="35">
        <v>0</v>
      </c>
      <c r="O16" s="111"/>
      <c r="P16" s="179">
        <v>41001038069</v>
      </c>
      <c r="Q16" s="29"/>
      <c r="R16" s="179">
        <v>21000455677</v>
      </c>
      <c r="S16" s="29"/>
      <c r="T16" s="35">
        <v>62001493746</v>
      </c>
      <c r="U16" s="121"/>
      <c r="V16" s="45">
        <v>6.1000000000000004E-3</v>
      </c>
      <c r="W16" s="108">
        <f t="shared" si="0"/>
        <v>0</v>
      </c>
      <c r="X16" s="108">
        <f t="shared" si="1"/>
        <v>0</v>
      </c>
    </row>
    <row r="17" spans="2:24" ht="31.5" customHeight="1" x14ac:dyDescent="0.45">
      <c r="B17" s="124" t="s">
        <v>82</v>
      </c>
      <c r="C17" s="10"/>
      <c r="D17" s="35">
        <v>0</v>
      </c>
      <c r="E17" s="35"/>
      <c r="F17" s="35">
        <v>58696214407</v>
      </c>
      <c r="G17" s="35"/>
      <c r="H17" s="35">
        <v>8952387083</v>
      </c>
      <c r="I17" s="10"/>
      <c r="J17" s="178">
        <v>67648601490</v>
      </c>
      <c r="K17" s="111"/>
      <c r="L17" s="45">
        <v>-3.4700000000000002E-2</v>
      </c>
      <c r="M17" s="111"/>
      <c r="N17" s="35">
        <v>92831276200</v>
      </c>
      <c r="O17" s="111"/>
      <c r="P17" s="179">
        <v>451270041578</v>
      </c>
      <c r="Q17" s="29"/>
      <c r="R17" s="179">
        <v>9144780082</v>
      </c>
      <c r="S17" s="29"/>
      <c r="T17" s="35">
        <v>553246097860</v>
      </c>
      <c r="U17" s="121"/>
      <c r="V17" s="45">
        <v>5.4800000000000001E-2</v>
      </c>
      <c r="W17" s="108">
        <f t="shared" si="0"/>
        <v>0</v>
      </c>
      <c r="X17" s="108">
        <f t="shared" si="1"/>
        <v>0</v>
      </c>
    </row>
    <row r="18" spans="2:24" ht="31.5" customHeight="1" x14ac:dyDescent="0.45">
      <c r="B18" s="124" t="s">
        <v>86</v>
      </c>
      <c r="C18" s="10"/>
      <c r="D18" s="35">
        <v>0</v>
      </c>
      <c r="E18" s="35"/>
      <c r="F18" s="35">
        <v>-90004380</v>
      </c>
      <c r="G18" s="35"/>
      <c r="H18" s="35">
        <v>-37726583</v>
      </c>
      <c r="I18" s="10"/>
      <c r="J18" s="178">
        <v>-127730963</v>
      </c>
      <c r="K18" s="111"/>
      <c r="L18" s="45">
        <v>1E-4</v>
      </c>
      <c r="M18" s="111"/>
      <c r="N18" s="35">
        <v>0</v>
      </c>
      <c r="O18" s="111"/>
      <c r="P18" s="179">
        <v>144697433</v>
      </c>
      <c r="Q18" s="29"/>
      <c r="R18" s="179">
        <v>-48786819</v>
      </c>
      <c r="S18" s="29"/>
      <c r="T18" s="35">
        <v>95910614</v>
      </c>
      <c r="U18" s="121"/>
      <c r="V18" s="45">
        <v>0</v>
      </c>
      <c r="W18" s="108">
        <f t="shared" si="0"/>
        <v>0</v>
      </c>
      <c r="X18" s="108">
        <f t="shared" si="1"/>
        <v>0</v>
      </c>
    </row>
    <row r="19" spans="2:24" ht="31.5" customHeight="1" x14ac:dyDescent="0.45">
      <c r="B19" s="124" t="s">
        <v>73</v>
      </c>
      <c r="C19" s="10"/>
      <c r="D19" s="35">
        <v>113067347230</v>
      </c>
      <c r="E19" s="35"/>
      <c r="F19" s="35">
        <v>-267315576737</v>
      </c>
      <c r="G19" s="35"/>
      <c r="H19" s="35">
        <v>11362157514</v>
      </c>
      <c r="I19" s="10"/>
      <c r="J19" s="178">
        <v>-142886071993</v>
      </c>
      <c r="K19" s="111"/>
      <c r="L19" s="45">
        <v>7.3200000000000001E-2</v>
      </c>
      <c r="M19" s="111"/>
      <c r="N19" s="35">
        <v>113067347230</v>
      </c>
      <c r="O19" s="111"/>
      <c r="P19" s="179">
        <v>47157630237</v>
      </c>
      <c r="Q19" s="29"/>
      <c r="R19" s="179">
        <v>77675879034</v>
      </c>
      <c r="S19" s="29"/>
      <c r="T19" s="35">
        <v>237900856501</v>
      </c>
      <c r="U19" s="121"/>
      <c r="V19" s="45">
        <v>2.3599999999999999E-2</v>
      </c>
      <c r="W19" s="108">
        <f t="shared" si="0"/>
        <v>0</v>
      </c>
      <c r="X19" s="108">
        <f t="shared" si="1"/>
        <v>0</v>
      </c>
    </row>
    <row r="20" spans="2:24" ht="31.5" customHeight="1" x14ac:dyDescent="0.45">
      <c r="B20" s="124" t="s">
        <v>116</v>
      </c>
      <c r="C20" s="10"/>
      <c r="D20" s="35">
        <v>0</v>
      </c>
      <c r="E20" s="35"/>
      <c r="F20" s="35">
        <v>7140458882</v>
      </c>
      <c r="G20" s="35"/>
      <c r="H20" s="35">
        <v>1683051560</v>
      </c>
      <c r="I20" s="10"/>
      <c r="J20" s="178">
        <v>8823510442</v>
      </c>
      <c r="K20" s="111"/>
      <c r="L20" s="45">
        <v>-4.4999999999999997E-3</v>
      </c>
      <c r="M20" s="111"/>
      <c r="N20" s="35">
        <v>0</v>
      </c>
      <c r="O20" s="111"/>
      <c r="P20" s="179">
        <v>29569937019</v>
      </c>
      <c r="Q20" s="29"/>
      <c r="R20" s="179">
        <v>5880848365</v>
      </c>
      <c r="S20" s="29"/>
      <c r="T20" s="35">
        <v>35450785384</v>
      </c>
      <c r="U20" s="121"/>
      <c r="V20" s="45">
        <v>3.5000000000000001E-3</v>
      </c>
      <c r="W20" s="108">
        <f t="shared" si="0"/>
        <v>0</v>
      </c>
      <c r="X20" s="108">
        <f t="shared" si="1"/>
        <v>0</v>
      </c>
    </row>
    <row r="21" spans="2:24" ht="31.5" customHeight="1" x14ac:dyDescent="0.45">
      <c r="B21" s="124" t="s">
        <v>81</v>
      </c>
      <c r="C21" s="10"/>
      <c r="D21" s="35">
        <v>0</v>
      </c>
      <c r="E21" s="35"/>
      <c r="F21" s="35">
        <v>43309621393</v>
      </c>
      <c r="G21" s="35"/>
      <c r="H21" s="35">
        <v>6128033868</v>
      </c>
      <c r="I21" s="10"/>
      <c r="J21" s="178">
        <v>49437655261</v>
      </c>
      <c r="K21" s="111"/>
      <c r="L21" s="45">
        <v>-2.53E-2</v>
      </c>
      <c r="M21" s="111"/>
      <c r="N21" s="179">
        <v>81897352378</v>
      </c>
      <c r="O21" s="111"/>
      <c r="P21" s="35">
        <v>312153182073</v>
      </c>
      <c r="Q21" s="29"/>
      <c r="R21" s="35">
        <v>34317893278</v>
      </c>
      <c r="S21" s="29"/>
      <c r="T21" s="35">
        <v>428368427729</v>
      </c>
      <c r="U21" s="121"/>
      <c r="V21" s="45">
        <v>4.24E-2</v>
      </c>
      <c r="W21" s="108">
        <f t="shared" si="0"/>
        <v>0</v>
      </c>
      <c r="X21" s="108">
        <f t="shared" si="1"/>
        <v>0</v>
      </c>
    </row>
    <row r="22" spans="2:24" ht="31.5" customHeight="1" x14ac:dyDescent="0.45">
      <c r="B22" s="124" t="s">
        <v>144</v>
      </c>
      <c r="C22" s="10"/>
      <c r="D22" s="35">
        <v>0</v>
      </c>
      <c r="E22" s="35"/>
      <c r="F22" s="35">
        <v>166934254</v>
      </c>
      <c r="G22" s="35"/>
      <c r="H22" s="35">
        <v>65538332</v>
      </c>
      <c r="I22" s="10"/>
      <c r="J22" s="178">
        <v>232472586</v>
      </c>
      <c r="K22" s="111"/>
      <c r="L22" s="45">
        <v>-1E-4</v>
      </c>
      <c r="M22" s="111"/>
      <c r="N22" s="35">
        <v>0</v>
      </c>
      <c r="O22" s="111"/>
      <c r="P22" s="179">
        <v>363113761</v>
      </c>
      <c r="Q22" s="29"/>
      <c r="R22" s="179">
        <v>-119647275</v>
      </c>
      <c r="S22" s="29"/>
      <c r="T22" s="35">
        <v>243466486</v>
      </c>
      <c r="U22" s="121"/>
      <c r="V22" s="45">
        <v>0</v>
      </c>
      <c r="W22" s="108">
        <f t="shared" si="0"/>
        <v>0</v>
      </c>
      <c r="X22" s="108">
        <f t="shared" si="1"/>
        <v>0</v>
      </c>
    </row>
    <row r="23" spans="2:24" ht="31.5" customHeight="1" x14ac:dyDescent="0.45">
      <c r="B23" s="124" t="s">
        <v>83</v>
      </c>
      <c r="C23" s="10"/>
      <c r="D23" s="35">
        <v>0</v>
      </c>
      <c r="E23" s="35"/>
      <c r="F23" s="35">
        <v>45391112385</v>
      </c>
      <c r="G23" s="35"/>
      <c r="H23" s="35">
        <v>5646683619</v>
      </c>
      <c r="I23" s="10"/>
      <c r="J23" s="178">
        <v>51037796004</v>
      </c>
      <c r="K23" s="111"/>
      <c r="L23" s="45">
        <v>-2.6200000000000001E-2</v>
      </c>
      <c r="M23" s="111"/>
      <c r="N23" s="35">
        <v>73985145062</v>
      </c>
      <c r="O23" s="111"/>
      <c r="P23" s="35">
        <v>213745437707</v>
      </c>
      <c r="Q23" s="29"/>
      <c r="R23" s="35">
        <v>47034649663</v>
      </c>
      <c r="S23" s="29"/>
      <c r="T23" s="35">
        <v>334765232432</v>
      </c>
      <c r="U23" s="121"/>
      <c r="V23" s="45">
        <v>3.32E-2</v>
      </c>
      <c r="W23" s="108">
        <f t="shared" si="0"/>
        <v>0</v>
      </c>
      <c r="X23" s="108">
        <f t="shared" si="1"/>
        <v>0</v>
      </c>
    </row>
    <row r="24" spans="2:24" ht="31.5" customHeight="1" x14ac:dyDescent="0.45">
      <c r="B24" s="124" t="s">
        <v>75</v>
      </c>
      <c r="C24" s="10"/>
      <c r="D24" s="35">
        <v>0</v>
      </c>
      <c r="E24" s="35"/>
      <c r="F24" s="35">
        <v>-84567872213</v>
      </c>
      <c r="G24" s="35"/>
      <c r="H24" s="35">
        <v>2747207945</v>
      </c>
      <c r="I24" s="10"/>
      <c r="J24" s="178">
        <v>-81820664268</v>
      </c>
      <c r="K24" s="111"/>
      <c r="L24" s="45">
        <v>4.19E-2</v>
      </c>
      <c r="M24" s="111"/>
      <c r="N24" s="35">
        <v>0</v>
      </c>
      <c r="O24" s="111"/>
      <c r="P24" s="179">
        <v>117084835512</v>
      </c>
      <c r="Q24" s="29"/>
      <c r="R24" s="35">
        <v>22560428105</v>
      </c>
      <c r="S24" s="29"/>
      <c r="T24" s="35">
        <v>139645263617</v>
      </c>
      <c r="U24" s="121"/>
      <c r="V24" s="45">
        <v>1.38E-2</v>
      </c>
      <c r="W24" s="108">
        <f t="shared" si="0"/>
        <v>0</v>
      </c>
      <c r="X24" s="108">
        <f t="shared" si="1"/>
        <v>0</v>
      </c>
    </row>
    <row r="25" spans="2:24" ht="31.5" customHeight="1" x14ac:dyDescent="0.45">
      <c r="B25" s="124" t="s">
        <v>74</v>
      </c>
      <c r="C25" s="10"/>
      <c r="D25" s="35">
        <v>0</v>
      </c>
      <c r="E25" s="35"/>
      <c r="F25" s="35">
        <v>-97458224525</v>
      </c>
      <c r="G25" s="35"/>
      <c r="H25" s="35">
        <v>4848324048</v>
      </c>
      <c r="I25" s="10"/>
      <c r="J25" s="178">
        <v>-92609900477</v>
      </c>
      <c r="K25" s="111"/>
      <c r="L25" s="45">
        <v>4.7500000000000001E-2</v>
      </c>
      <c r="M25" s="111"/>
      <c r="N25" s="179">
        <v>76630965012</v>
      </c>
      <c r="O25" s="111"/>
      <c r="P25" s="179">
        <v>208817069338</v>
      </c>
      <c r="Q25" s="29"/>
      <c r="R25" s="179">
        <v>74012710065</v>
      </c>
      <c r="S25" s="29"/>
      <c r="T25" s="35">
        <v>359460744415</v>
      </c>
      <c r="U25" s="121"/>
      <c r="V25" s="45">
        <v>3.56E-2</v>
      </c>
      <c r="W25" s="108">
        <f t="shared" si="0"/>
        <v>0</v>
      </c>
      <c r="X25" s="108">
        <f t="shared" si="1"/>
        <v>0</v>
      </c>
    </row>
    <row r="26" spans="2:24" ht="31.5" customHeight="1" x14ac:dyDescent="0.45">
      <c r="B26" s="124" t="s">
        <v>145</v>
      </c>
      <c r="C26" s="10"/>
      <c r="D26" s="35">
        <v>0</v>
      </c>
      <c r="E26" s="35"/>
      <c r="F26" s="35">
        <v>2211704304</v>
      </c>
      <c r="G26" s="35"/>
      <c r="H26" s="35">
        <v>141665999</v>
      </c>
      <c r="I26" s="10"/>
      <c r="J26" s="178">
        <v>2353370303</v>
      </c>
      <c r="K26" s="111"/>
      <c r="L26" s="45">
        <v>-1.1999999999999999E-3</v>
      </c>
      <c r="M26" s="111"/>
      <c r="N26" s="35">
        <v>0</v>
      </c>
      <c r="O26" s="111"/>
      <c r="P26" s="179">
        <v>4185992591</v>
      </c>
      <c r="Q26" s="29"/>
      <c r="R26" s="35">
        <v>189430097</v>
      </c>
      <c r="S26" s="29"/>
      <c r="T26" s="35">
        <v>4375422688</v>
      </c>
      <c r="U26" s="121"/>
      <c r="V26" s="45">
        <v>4.0000000000000002E-4</v>
      </c>
      <c r="W26" s="108">
        <f t="shared" si="0"/>
        <v>0</v>
      </c>
      <c r="X26" s="108">
        <f t="shared" si="1"/>
        <v>0</v>
      </c>
    </row>
    <row r="27" spans="2:24" ht="31.5" customHeight="1" x14ac:dyDescent="0.45">
      <c r="B27" s="124" t="s">
        <v>80</v>
      </c>
      <c r="C27" s="10"/>
      <c r="D27" s="35">
        <v>0</v>
      </c>
      <c r="E27" s="35"/>
      <c r="F27" s="35">
        <v>-93858634860</v>
      </c>
      <c r="G27" s="35"/>
      <c r="H27" s="35">
        <v>1034683777</v>
      </c>
      <c r="I27" s="10"/>
      <c r="J27" s="178">
        <v>-92823951083</v>
      </c>
      <c r="K27" s="111"/>
      <c r="L27" s="45">
        <v>4.7600000000000003E-2</v>
      </c>
      <c r="M27" s="111"/>
      <c r="N27" s="35">
        <v>116175186750</v>
      </c>
      <c r="O27" s="111"/>
      <c r="P27" s="35">
        <v>42553631189</v>
      </c>
      <c r="Q27" s="29"/>
      <c r="R27" s="179">
        <v>10071260143</v>
      </c>
      <c r="S27" s="29"/>
      <c r="T27" s="35">
        <v>168800078082</v>
      </c>
      <c r="U27" s="121"/>
      <c r="V27" s="45">
        <v>1.67E-2</v>
      </c>
      <c r="W27" s="108">
        <f t="shared" si="0"/>
        <v>0</v>
      </c>
      <c r="X27" s="108">
        <f t="shared" si="1"/>
        <v>0</v>
      </c>
    </row>
    <row r="28" spans="2:24" ht="31.5" customHeight="1" x14ac:dyDescent="0.45">
      <c r="B28" s="201" t="s">
        <v>87</v>
      </c>
      <c r="C28" s="10"/>
      <c r="D28" s="35">
        <v>0</v>
      </c>
      <c r="E28" s="35"/>
      <c r="F28" s="35">
        <v>1637280154</v>
      </c>
      <c r="G28" s="35"/>
      <c r="H28" s="35">
        <v>0</v>
      </c>
      <c r="I28" s="35"/>
      <c r="J28" s="178">
        <v>1637280154</v>
      </c>
      <c r="K28" s="35"/>
      <c r="L28" s="45">
        <v>-8.0000000000000004E-4</v>
      </c>
      <c r="M28" s="35"/>
      <c r="N28" s="35">
        <v>0</v>
      </c>
      <c r="O28" s="35"/>
      <c r="P28" s="180">
        <v>8777792928</v>
      </c>
      <c r="Q28" s="35"/>
      <c r="R28" s="180">
        <v>17800938104</v>
      </c>
      <c r="S28" s="35"/>
      <c r="T28" s="35">
        <v>26578731032</v>
      </c>
      <c r="U28" s="121"/>
      <c r="V28" s="45">
        <v>2.5999999999999999E-3</v>
      </c>
      <c r="W28" s="108">
        <f t="shared" si="0"/>
        <v>0</v>
      </c>
      <c r="X28" s="108">
        <f t="shared" si="1"/>
        <v>0</v>
      </c>
    </row>
    <row r="29" spans="2:24" ht="31.5" customHeight="1" x14ac:dyDescent="0.45">
      <c r="B29" s="201" t="s">
        <v>122</v>
      </c>
      <c r="C29" s="10"/>
      <c r="D29" s="35">
        <v>0</v>
      </c>
      <c r="E29" s="35"/>
      <c r="F29" s="35">
        <v>0</v>
      </c>
      <c r="G29" s="35"/>
      <c r="H29" s="35">
        <v>0</v>
      </c>
      <c r="I29" s="35"/>
      <c r="J29" s="178">
        <v>0</v>
      </c>
      <c r="K29" s="35"/>
      <c r="L29" s="45">
        <v>0</v>
      </c>
      <c r="M29" s="35"/>
      <c r="N29" s="35">
        <v>0</v>
      </c>
      <c r="O29" s="35"/>
      <c r="P29" s="35">
        <v>0</v>
      </c>
      <c r="Q29" s="35"/>
      <c r="R29" s="35">
        <v>-508768</v>
      </c>
      <c r="S29" s="35"/>
      <c r="T29" s="35">
        <v>-508768</v>
      </c>
      <c r="U29" s="121"/>
      <c r="V29" s="45">
        <v>0</v>
      </c>
      <c r="W29" s="108">
        <f t="shared" si="0"/>
        <v>0</v>
      </c>
      <c r="X29" s="108">
        <f t="shared" si="1"/>
        <v>0</v>
      </c>
    </row>
    <row r="30" spans="2:24" ht="31.5" customHeight="1" x14ac:dyDescent="0.45">
      <c r="B30" s="201" t="s">
        <v>72</v>
      </c>
      <c r="C30" s="10"/>
      <c r="D30" s="35">
        <v>0</v>
      </c>
      <c r="E30" s="35"/>
      <c r="F30" s="35">
        <v>-117019694039</v>
      </c>
      <c r="G30" s="35"/>
      <c r="H30" s="35">
        <v>0</v>
      </c>
      <c r="I30" s="35"/>
      <c r="J30" s="178">
        <v>-117019694039</v>
      </c>
      <c r="K30" s="35"/>
      <c r="L30" s="45">
        <v>0.06</v>
      </c>
      <c r="M30" s="35"/>
      <c r="N30" s="35">
        <v>170336818124</v>
      </c>
      <c r="O30" s="35"/>
      <c r="P30" s="180">
        <v>678826289392</v>
      </c>
      <c r="Q30" s="35"/>
      <c r="R30" s="35">
        <v>26779865356</v>
      </c>
      <c r="S30" s="35"/>
      <c r="T30" s="35">
        <v>875942972872</v>
      </c>
      <c r="U30" s="121"/>
      <c r="V30" s="45">
        <v>8.6800000000000002E-2</v>
      </c>
      <c r="W30" s="108">
        <f t="shared" si="0"/>
        <v>0</v>
      </c>
      <c r="X30" s="108">
        <f t="shared" si="1"/>
        <v>0</v>
      </c>
    </row>
    <row r="31" spans="2:24" ht="31.5" customHeight="1" x14ac:dyDescent="0.45">
      <c r="B31" s="201" t="s">
        <v>125</v>
      </c>
      <c r="C31" s="10"/>
      <c r="D31" s="35">
        <v>0</v>
      </c>
      <c r="E31" s="35"/>
      <c r="F31" s="35">
        <v>0</v>
      </c>
      <c r="G31" s="35"/>
      <c r="H31" s="35">
        <v>0</v>
      </c>
      <c r="I31" s="35"/>
      <c r="J31" s="178">
        <v>0</v>
      </c>
      <c r="K31" s="35"/>
      <c r="L31" s="45">
        <v>0</v>
      </c>
      <c r="M31" s="35"/>
      <c r="N31" s="35">
        <v>0</v>
      </c>
      <c r="O31" s="35"/>
      <c r="P31" s="35">
        <v>0</v>
      </c>
      <c r="Q31" s="35"/>
      <c r="R31" s="35">
        <v>1356107505</v>
      </c>
      <c r="S31" s="35"/>
      <c r="T31" s="35">
        <v>1356107505</v>
      </c>
      <c r="U31" s="121"/>
      <c r="V31" s="45">
        <v>1E-4</v>
      </c>
      <c r="W31" s="108">
        <f t="shared" si="0"/>
        <v>0</v>
      </c>
      <c r="X31" s="108">
        <f t="shared" si="1"/>
        <v>0</v>
      </c>
    </row>
    <row r="32" spans="2:24" ht="31.5" customHeight="1" x14ac:dyDescent="0.45">
      <c r="B32" s="201" t="s">
        <v>76</v>
      </c>
      <c r="C32" s="10"/>
      <c r="D32" s="35">
        <v>0</v>
      </c>
      <c r="E32" s="35"/>
      <c r="F32" s="35">
        <v>-477625216342</v>
      </c>
      <c r="G32" s="35"/>
      <c r="H32" s="35">
        <v>0</v>
      </c>
      <c r="I32" s="35"/>
      <c r="J32" s="178">
        <v>-477625216342</v>
      </c>
      <c r="K32" s="35"/>
      <c r="L32" s="45">
        <v>0.24479999999999999</v>
      </c>
      <c r="M32" s="35"/>
      <c r="N32" s="35">
        <v>1246835697825</v>
      </c>
      <c r="O32" s="35"/>
      <c r="P32" s="35">
        <v>5788149709129</v>
      </c>
      <c r="Q32" s="35"/>
      <c r="R32" s="35">
        <v>170109731913</v>
      </c>
      <c r="S32" s="35"/>
      <c r="T32" s="35">
        <v>7205095138867</v>
      </c>
      <c r="U32" s="121"/>
      <c r="V32" s="45">
        <v>0.71379999999999999</v>
      </c>
      <c r="W32" s="108"/>
      <c r="X32" s="108"/>
    </row>
    <row r="33" spans="2:24" ht="31.5" customHeight="1" x14ac:dyDescent="0.45">
      <c r="B33" s="201" t="s">
        <v>84</v>
      </c>
      <c r="C33" s="10"/>
      <c r="D33" s="35">
        <v>0</v>
      </c>
      <c r="E33" s="35"/>
      <c r="F33" s="35">
        <v>1774432219</v>
      </c>
      <c r="G33" s="35"/>
      <c r="H33" s="35">
        <v>0</v>
      </c>
      <c r="I33" s="35"/>
      <c r="J33" s="178">
        <v>1774432219</v>
      </c>
      <c r="K33" s="35"/>
      <c r="L33" s="45">
        <v>-8.9999999999999998E-4</v>
      </c>
      <c r="M33" s="35"/>
      <c r="N33" s="35">
        <v>0</v>
      </c>
      <c r="O33" s="35"/>
      <c r="P33" s="35">
        <v>9425689724</v>
      </c>
      <c r="Q33" s="35"/>
      <c r="R33" s="35">
        <v>147670033</v>
      </c>
      <c r="S33" s="35"/>
      <c r="T33" s="35">
        <v>9573359757</v>
      </c>
      <c r="U33" s="121"/>
      <c r="V33" s="45">
        <v>8.9999999999999998E-4</v>
      </c>
      <c r="W33" s="108"/>
      <c r="X33" s="108"/>
    </row>
    <row r="34" spans="2:24" ht="31.5" customHeight="1" x14ac:dyDescent="0.45">
      <c r="B34" s="201" t="s">
        <v>85</v>
      </c>
      <c r="C34" s="10"/>
      <c r="D34" s="35">
        <v>0</v>
      </c>
      <c r="E34" s="35"/>
      <c r="F34" s="35">
        <v>-3450222</v>
      </c>
      <c r="G34" s="35"/>
      <c r="H34" s="35">
        <v>0</v>
      </c>
      <c r="I34" s="35"/>
      <c r="J34" s="178">
        <v>-3450222</v>
      </c>
      <c r="K34" s="35"/>
      <c r="L34" s="45">
        <v>0</v>
      </c>
      <c r="M34" s="35"/>
      <c r="N34" s="35">
        <v>0</v>
      </c>
      <c r="O34" s="35"/>
      <c r="P34" s="35">
        <v>34502231</v>
      </c>
      <c r="Q34" s="35"/>
      <c r="R34" s="35">
        <v>-1032838474</v>
      </c>
      <c r="S34" s="35"/>
      <c r="T34" s="35">
        <v>-998336243</v>
      </c>
      <c r="U34" s="121"/>
      <c r="V34" s="45">
        <v>-1E-4</v>
      </c>
      <c r="W34" s="108"/>
      <c r="X34" s="108"/>
    </row>
    <row r="35" spans="2:24" ht="31.5" customHeight="1" x14ac:dyDescent="0.45">
      <c r="B35" s="124" t="s">
        <v>78</v>
      </c>
      <c r="C35" s="10"/>
      <c r="D35" s="35">
        <v>24325031202</v>
      </c>
      <c r="E35" s="35"/>
      <c r="F35" s="35">
        <v>-40043644172</v>
      </c>
      <c r="G35" s="35"/>
      <c r="H35" s="35">
        <v>0</v>
      </c>
      <c r="I35" s="35"/>
      <c r="J35" s="178">
        <v>-15718612970</v>
      </c>
      <c r="K35" s="35"/>
      <c r="L35" s="45">
        <v>8.0999999999999996E-3</v>
      </c>
      <c r="M35" s="35"/>
      <c r="N35" s="35">
        <v>24325031202</v>
      </c>
      <c r="O35" s="35"/>
      <c r="P35" s="35">
        <v>23953599838</v>
      </c>
      <c r="Q35" s="35"/>
      <c r="R35" s="35">
        <v>0</v>
      </c>
      <c r="S35" s="35"/>
      <c r="T35" s="35">
        <v>48278631040</v>
      </c>
      <c r="U35" s="121"/>
      <c r="V35" s="45">
        <v>4.7999999999999996E-3</v>
      </c>
      <c r="W35" s="108">
        <f t="shared" si="0"/>
        <v>0</v>
      </c>
      <c r="X35" s="108">
        <f t="shared" si="1"/>
        <v>0</v>
      </c>
    </row>
    <row r="36" spans="2:24" ht="22.5" customHeight="1" thickBot="1" x14ac:dyDescent="0.5">
      <c r="B36" s="124"/>
      <c r="D36" s="43">
        <f>SUM(D12:D35)</f>
        <v>231082126144</v>
      </c>
      <c r="E36" s="35"/>
      <c r="F36" s="43">
        <f>SUM(F12:F35)</f>
        <v>-2066918616366</v>
      </c>
      <c r="G36" s="35"/>
      <c r="H36" s="43">
        <f>SUM(H12:H35)</f>
        <v>60049728135</v>
      </c>
      <c r="I36" s="35"/>
      <c r="J36" s="43">
        <f>SUM(J12:J35)</f>
        <v>-1775786762087</v>
      </c>
      <c r="K36" s="35"/>
      <c r="L36" s="215">
        <f>SUM(L12:L35)</f>
        <v>0.9101999999999999</v>
      </c>
      <c r="M36" s="35"/>
      <c r="N36" s="43">
        <f>SUM(N12:N35)</f>
        <v>2095583720172</v>
      </c>
      <c r="O36" s="35"/>
      <c r="P36" s="43">
        <f>SUM(P12:P35)</f>
        <v>7305670950060</v>
      </c>
      <c r="Q36" s="35"/>
      <c r="R36" s="43">
        <f>SUM(R12:R35)</f>
        <v>628628652429</v>
      </c>
      <c r="S36" s="35"/>
      <c r="T36" s="43">
        <f>SUM(T12:T35)</f>
        <v>10029883322661</v>
      </c>
      <c r="U36" s="35"/>
      <c r="V36" s="215">
        <f>SUM(V12:V35)</f>
        <v>0.99340000000000006</v>
      </c>
    </row>
    <row r="37" spans="2:24" ht="18.75" thickTop="1" x14ac:dyDescent="0.45">
      <c r="D37" s="35"/>
      <c r="E37" s="35"/>
      <c r="I37" s="35"/>
      <c r="J37" s="35"/>
      <c r="K37" s="35"/>
      <c r="L37" s="45"/>
      <c r="M37" s="45"/>
      <c r="N37" s="35"/>
      <c r="O37" s="35"/>
      <c r="P37" s="35"/>
      <c r="Q37" s="35"/>
      <c r="R37" s="35"/>
      <c r="T37" s="35"/>
      <c r="U37" s="35"/>
      <c r="V37" s="112"/>
    </row>
    <row r="38" spans="2:24" x14ac:dyDescent="0.45">
      <c r="D38" s="108"/>
      <c r="E38" s="108"/>
      <c r="F38" s="35"/>
      <c r="H38" s="108"/>
      <c r="J38" s="113"/>
      <c r="N38" s="108"/>
      <c r="O38" s="108"/>
      <c r="P38" s="108"/>
      <c r="R38" s="181"/>
    </row>
    <row r="39" spans="2:24" x14ac:dyDescent="0.45">
      <c r="D39" s="108"/>
      <c r="E39" s="108"/>
      <c r="F39" s="108"/>
      <c r="G39" s="108"/>
      <c r="I39" s="108"/>
      <c r="J39" s="108"/>
      <c r="K39" s="108"/>
      <c r="L39" s="108"/>
      <c r="M39" s="108"/>
      <c r="N39" s="108"/>
      <c r="O39" s="108"/>
      <c r="P39" s="108"/>
      <c r="Q39" s="108"/>
      <c r="R39" s="181"/>
      <c r="S39" s="108"/>
      <c r="T39" s="108"/>
      <c r="U39" s="108"/>
      <c r="V39" s="108"/>
    </row>
    <row r="40" spans="2:24" x14ac:dyDescent="0.45">
      <c r="J40" s="114"/>
      <c r="N40" s="108"/>
      <c r="O40" s="108"/>
      <c r="P40" s="108"/>
      <c r="Q40" s="108"/>
      <c r="R40" s="181"/>
    </row>
    <row r="41" spans="2:24" x14ac:dyDescent="0.45">
      <c r="F41" s="108"/>
      <c r="H41" s="108"/>
      <c r="L41" s="113"/>
      <c r="M41" s="113"/>
      <c r="N41" s="115"/>
      <c r="O41" s="115"/>
      <c r="R41" s="181"/>
    </row>
    <row r="42" spans="2:24" x14ac:dyDescent="0.45">
      <c r="F42" s="108"/>
      <c r="L42" s="113"/>
      <c r="M42" s="113"/>
      <c r="N42" s="113"/>
      <c r="O42" s="113"/>
      <c r="P42" s="108"/>
    </row>
    <row r="43" spans="2:24" x14ac:dyDescent="0.45">
      <c r="L43" s="113"/>
      <c r="M43" s="113"/>
      <c r="N43" s="113"/>
      <c r="O43" s="113"/>
    </row>
    <row r="44" spans="2:24" x14ac:dyDescent="0.45">
      <c r="J44" s="108"/>
      <c r="L44" s="113"/>
      <c r="M44" s="113"/>
    </row>
    <row r="45" spans="2:24" x14ac:dyDescent="0.45">
      <c r="H45" s="114"/>
      <c r="L45" s="114"/>
      <c r="M45" s="114"/>
      <c r="N45" s="114"/>
      <c r="O45" s="114"/>
    </row>
  </sheetData>
  <mergeCells count="22">
    <mergeCell ref="D7:L7"/>
    <mergeCell ref="B8:B10"/>
    <mergeCell ref="C8:C10"/>
    <mergeCell ref="E8:E10"/>
    <mergeCell ref="G8:G10"/>
    <mergeCell ref="F8:F9"/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</mergeCells>
  <printOptions horizontalCentered="1"/>
  <pageMargins left="0.39370078740157499" right="0.31496062992126" top="0.31" bottom="0.51" header="0.43" footer="0.15748031496063"/>
  <pageSetup paperSize="9" scale="43" firstPageNumber="8" orientation="landscape" useFirstPageNumber="1" r:id="rId1"/>
  <headerFooter>
    <oddFooter xml:space="preserve">&amp;C&amp;"B Nazanin,Bold"&amp;14 10
&amp;"-,Regular"&amp;11
</oddFooter>
  </headerFooter>
  <ignoredErrors>
    <ignoredError sqref="E36 G36 I36 K36 M36 Q36 S36 O3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6"/>
  <sheetViews>
    <sheetView rightToLeft="1" view="pageBreakPreview" zoomScaleNormal="100" zoomScaleSheetLayoutView="100" workbookViewId="0">
      <selection activeCell="C12" sqref="C12"/>
    </sheetView>
  </sheetViews>
  <sheetFormatPr defaultRowHeight="15" x14ac:dyDescent="0.25"/>
  <cols>
    <col min="1" max="1" width="36.28515625" customWidth="1"/>
    <col min="2" max="2" width="0.28515625" customWidth="1"/>
    <col min="3" max="3" width="22" customWidth="1"/>
    <col min="4" max="4" width="0.42578125" customWidth="1"/>
    <col min="5" max="5" width="27.42578125" customWidth="1"/>
    <col min="6" max="6" width="11.85546875" bestFit="1" customWidth="1"/>
    <col min="7" max="7" width="24.7109375" style="54" bestFit="1" customWidth="1"/>
  </cols>
  <sheetData>
    <row r="1" spans="1:13" ht="21" x14ac:dyDescent="0.55000000000000004">
      <c r="A1" s="237" t="str">
        <f>' سهام'!A1:W1</f>
        <v>‫صندوق اختصاصی بازارگردان توسعه ملی</v>
      </c>
      <c r="B1" s="237"/>
      <c r="C1" s="237"/>
      <c r="D1" s="237"/>
      <c r="E1" s="237"/>
    </row>
    <row r="2" spans="1:13" ht="21" x14ac:dyDescent="0.55000000000000004">
      <c r="A2" s="237" t="s">
        <v>55</v>
      </c>
      <c r="B2" s="237"/>
      <c r="C2" s="237"/>
      <c r="D2" s="237"/>
      <c r="E2" s="237"/>
    </row>
    <row r="3" spans="1:13" ht="21" x14ac:dyDescent="0.55000000000000004">
      <c r="A3" s="237" t="str">
        <f>' سهام'!A3:W3</f>
        <v>برای ماه منتهی به خرداد ماه 1402</v>
      </c>
      <c r="B3" s="237"/>
      <c r="C3" s="237"/>
      <c r="D3" s="237"/>
      <c r="E3" s="237"/>
    </row>
    <row r="4" spans="1:13" ht="21" x14ac:dyDescent="0.55000000000000004">
      <c r="A4" s="116"/>
      <c r="B4" s="116"/>
      <c r="C4" s="116"/>
      <c r="D4" s="116"/>
      <c r="E4" s="116"/>
    </row>
    <row r="5" spans="1:13" ht="42" customHeight="1" x14ac:dyDescent="0.55000000000000004">
      <c r="A5" s="267" t="s">
        <v>69</v>
      </c>
      <c r="B5" s="267"/>
      <c r="C5" s="267"/>
      <c r="D5" s="267"/>
      <c r="E5" s="267"/>
    </row>
    <row r="6" spans="1:13" ht="53.25" customHeight="1" thickBot="1" x14ac:dyDescent="0.3">
      <c r="A6" s="7"/>
      <c r="B6" s="3"/>
      <c r="C6" s="17" t="s">
        <v>176</v>
      </c>
      <c r="D6" s="5"/>
      <c r="E6" s="17" t="s">
        <v>182</v>
      </c>
    </row>
    <row r="7" spans="1:13" ht="16.5" customHeight="1" x14ac:dyDescent="0.25">
      <c r="A7" s="280"/>
      <c r="B7" s="282"/>
      <c r="C7" s="278" t="s">
        <v>6</v>
      </c>
      <c r="D7" s="9"/>
      <c r="E7" s="278" t="s">
        <v>6</v>
      </c>
      <c r="H7" s="35"/>
    </row>
    <row r="8" spans="1:13" ht="15.75" customHeight="1" x14ac:dyDescent="0.25">
      <c r="A8" s="281"/>
      <c r="B8" s="282"/>
      <c r="C8" s="279"/>
      <c r="D8" s="6"/>
      <c r="E8" s="279"/>
      <c r="G8" s="55"/>
    </row>
    <row r="9" spans="1:13" ht="27" customHeight="1" x14ac:dyDescent="0.25">
      <c r="A9" s="5"/>
      <c r="B9" s="5"/>
      <c r="C9" s="9" t="s">
        <v>61</v>
      </c>
      <c r="D9" s="6"/>
      <c r="E9" s="9" t="s">
        <v>61</v>
      </c>
      <c r="G9" s="55"/>
    </row>
    <row r="10" spans="1:13" ht="24" customHeight="1" x14ac:dyDescent="0.45">
      <c r="A10" s="182" t="s">
        <v>30</v>
      </c>
      <c r="B10" s="5"/>
      <c r="C10" s="203">
        <v>0</v>
      </c>
      <c r="D10" s="199"/>
      <c r="E10" s="198">
        <v>20057018</v>
      </c>
      <c r="G10" s="55"/>
    </row>
    <row r="11" spans="1:13" ht="24" customHeight="1" x14ac:dyDescent="0.45">
      <c r="A11" s="182" t="s">
        <v>184</v>
      </c>
      <c r="B11" s="5"/>
      <c r="C11" s="203">
        <v>0</v>
      </c>
      <c r="D11" s="199"/>
      <c r="E11" s="198">
        <v>0</v>
      </c>
      <c r="G11" s="55"/>
    </row>
    <row r="12" spans="1:13" ht="24" customHeight="1" x14ac:dyDescent="0.45">
      <c r="A12" s="182" t="s">
        <v>185</v>
      </c>
      <c r="B12" s="5"/>
      <c r="C12" s="234">
        <v>-55423</v>
      </c>
      <c r="D12" s="199"/>
      <c r="E12" s="234">
        <v>-55423</v>
      </c>
      <c r="G12" s="55"/>
    </row>
    <row r="13" spans="1:13" ht="24.75" customHeight="1" thickBot="1" x14ac:dyDescent="0.3">
      <c r="A13" s="183" t="s">
        <v>115</v>
      </c>
      <c r="B13" s="5"/>
      <c r="C13" s="204">
        <v>-55423</v>
      </c>
      <c r="D13" s="205"/>
      <c r="E13" s="204">
        <v>20001595</v>
      </c>
      <c r="G13" s="166"/>
    </row>
    <row r="14" spans="1:13" ht="15.75" thickTop="1" x14ac:dyDescent="0.25">
      <c r="E14" s="41"/>
      <c r="F14" s="41"/>
    </row>
    <row r="15" spans="1:13" x14ac:dyDescent="0.25">
      <c r="E15" s="164"/>
      <c r="F15" s="72"/>
      <c r="M15" s="19"/>
    </row>
    <row r="16" spans="1:13" x14ac:dyDescent="0.25">
      <c r="F16" s="72"/>
    </row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04" right="0.3" top="0.74803149606299202" bottom="0.74803149606299202" header="0.31496062992126" footer="0.31496062992126"/>
  <pageSetup firstPageNumber="9" orientation="portrait" useFirstPageNumber="1" r:id="rId1"/>
  <headerFooter>
    <oddFooter>&amp;C&amp;"B Nazanin,Bold"&amp;12 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F53D-91CB-4F7A-A94C-0FB85DA59F95}">
  <dimension ref="A1:S10"/>
  <sheetViews>
    <sheetView rightToLeft="1" view="pageBreakPreview" zoomScaleNormal="100" zoomScaleSheetLayoutView="100" workbookViewId="0">
      <selection activeCell="M10" sqref="M10"/>
    </sheetView>
  </sheetViews>
  <sheetFormatPr defaultRowHeight="18.75" x14ac:dyDescent="0.45"/>
  <cols>
    <col min="1" max="1" width="30.42578125" style="182" bestFit="1" customWidth="1"/>
    <col min="2" max="2" width="1" style="182" customWidth="1"/>
    <col min="3" max="3" width="21.28515625" style="182" bestFit="1" customWidth="1"/>
    <col min="4" max="4" width="1" style="182" customWidth="1"/>
    <col min="5" max="5" width="22.42578125" style="182" bestFit="1" customWidth="1"/>
    <col min="6" max="6" width="1" style="182" customWidth="1"/>
    <col min="7" max="7" width="15.85546875" style="182" bestFit="1" customWidth="1"/>
    <col min="8" max="8" width="1" style="182" customWidth="1"/>
    <col min="9" max="9" width="14.140625" style="182" bestFit="1" customWidth="1"/>
    <col min="10" max="10" width="0.85546875" style="182" customWidth="1"/>
    <col min="11" max="11" width="21.28515625" style="182" bestFit="1" customWidth="1"/>
    <col min="12" max="12" width="1" style="182" customWidth="1"/>
    <col min="13" max="13" width="22.42578125" style="182" bestFit="1" customWidth="1"/>
    <col min="14" max="14" width="1" style="182" customWidth="1"/>
    <col min="15" max="15" width="15.85546875" style="182" bestFit="1" customWidth="1"/>
    <col min="16" max="16" width="1" style="182" customWidth="1"/>
    <col min="17" max="17" width="14.140625" style="182" bestFit="1" customWidth="1"/>
    <col min="18" max="18" width="1" style="182" customWidth="1"/>
    <col min="19" max="16384" width="9.140625" style="182"/>
  </cols>
  <sheetData>
    <row r="1" spans="1:19" x14ac:dyDescent="0.45">
      <c r="A1" s="283" t="s">
        <v>152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</row>
    <row r="2" spans="1:19" ht="19.5" customHeight="1" x14ac:dyDescent="0.45">
      <c r="A2" s="283" t="s">
        <v>153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19" ht="19.5" x14ac:dyDescent="0.5">
      <c r="C3" s="240"/>
      <c r="D3" s="240"/>
      <c r="E3" s="240"/>
      <c r="F3" s="240"/>
      <c r="G3" s="240"/>
      <c r="H3" s="240"/>
      <c r="I3" s="240"/>
      <c r="J3" s="240"/>
      <c r="K3" s="240"/>
    </row>
    <row r="4" spans="1:19" ht="19.5" x14ac:dyDescent="0.5">
      <c r="C4" s="240">
        <f>'درآمد ناشی از تغییر قیمت اوراق '!B3:R3</f>
        <v>0</v>
      </c>
      <c r="D4" s="240"/>
      <c r="E4" s="240"/>
      <c r="F4" s="240"/>
      <c r="G4" s="240"/>
      <c r="H4" s="240"/>
      <c r="I4" s="240"/>
      <c r="J4" s="240"/>
      <c r="K4" s="240"/>
    </row>
    <row r="5" spans="1:19" ht="21" x14ac:dyDescent="0.55000000000000004">
      <c r="A5" s="267" t="s">
        <v>168</v>
      </c>
      <c r="B5" s="267"/>
      <c r="C5" s="267"/>
      <c r="D5" s="267"/>
      <c r="E5" s="267"/>
      <c r="F5" s="91"/>
      <c r="G5" s="91"/>
    </row>
    <row r="6" spans="1:19" ht="19.5" x14ac:dyDescent="0.5">
      <c r="C6" s="91"/>
      <c r="D6" s="91"/>
      <c r="E6" s="91"/>
      <c r="F6" s="91"/>
      <c r="G6" s="91"/>
    </row>
    <row r="8" spans="1:19" ht="27" customHeight="1" thickBot="1" x14ac:dyDescent="0.5">
      <c r="A8" s="254" t="s">
        <v>154</v>
      </c>
      <c r="C8" s="269" t="s">
        <v>183</v>
      </c>
      <c r="D8" s="269" t="s">
        <v>109</v>
      </c>
      <c r="E8" s="269" t="s">
        <v>109</v>
      </c>
      <c r="F8" s="269" t="s">
        <v>109</v>
      </c>
      <c r="G8" s="269" t="s">
        <v>109</v>
      </c>
      <c r="H8" s="269" t="s">
        <v>109</v>
      </c>
      <c r="I8" s="269" t="s">
        <v>109</v>
      </c>
      <c r="K8" s="269" t="s">
        <v>177</v>
      </c>
      <c r="L8" s="269"/>
      <c r="M8" s="269"/>
      <c r="N8" s="269"/>
      <c r="O8" s="269"/>
      <c r="P8" s="269"/>
      <c r="Q8" s="269"/>
    </row>
    <row r="9" spans="1:19" ht="25.5" customHeight="1" thickBot="1" x14ac:dyDescent="0.5">
      <c r="A9" s="255"/>
      <c r="C9" s="225" t="s">
        <v>155</v>
      </c>
      <c r="E9" s="225" t="s">
        <v>17</v>
      </c>
      <c r="F9" s="226"/>
      <c r="G9" s="225" t="s">
        <v>18</v>
      </c>
      <c r="H9" s="226"/>
      <c r="I9" s="225" t="s">
        <v>2</v>
      </c>
      <c r="J9" s="226"/>
      <c r="K9" s="225" t="s">
        <v>155</v>
      </c>
      <c r="L9" s="226"/>
      <c r="M9" s="225" t="s">
        <v>17</v>
      </c>
      <c r="N9" s="226"/>
      <c r="O9" s="225" t="s">
        <v>18</v>
      </c>
      <c r="P9" s="226"/>
      <c r="Q9" s="225" t="s">
        <v>2</v>
      </c>
    </row>
    <row r="10" spans="1:19" ht="27" customHeight="1" x14ac:dyDescent="0.55000000000000004">
      <c r="A10" s="224" t="s">
        <v>150</v>
      </c>
      <c r="C10" s="232">
        <v>150997084</v>
      </c>
      <c r="D10" s="233"/>
      <c r="E10" s="35">
        <v>0</v>
      </c>
      <c r="F10" s="233"/>
      <c r="G10" s="232">
        <v>0</v>
      </c>
      <c r="H10" s="233"/>
      <c r="I10" s="232">
        <v>150997084</v>
      </c>
      <c r="J10" s="233"/>
      <c r="K10" s="232">
        <v>447986976</v>
      </c>
      <c r="L10" s="233"/>
      <c r="M10" s="35">
        <v>-7250000</v>
      </c>
      <c r="N10" s="233"/>
      <c r="O10" s="232">
        <v>0</v>
      </c>
      <c r="P10" s="233"/>
      <c r="Q10" s="232">
        <v>440736976</v>
      </c>
    </row>
  </sheetData>
  <mergeCells count="8">
    <mergeCell ref="A1:S1"/>
    <mergeCell ref="A2:Q2"/>
    <mergeCell ref="C3:K3"/>
    <mergeCell ref="C4:K4"/>
    <mergeCell ref="A8:A9"/>
    <mergeCell ref="C8:I8"/>
    <mergeCell ref="K8:Q8"/>
    <mergeCell ref="A5:E5"/>
  </mergeCells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7"/>
  <sheetViews>
    <sheetView rightToLeft="1" view="pageBreakPreview" topLeftCell="B1" zoomScaleNormal="100" zoomScaleSheetLayoutView="100" workbookViewId="0">
      <selection activeCell="L33" sqref="L33"/>
    </sheetView>
  </sheetViews>
  <sheetFormatPr defaultColWidth="9.140625" defaultRowHeight="15.75" x14ac:dyDescent="0.4"/>
  <cols>
    <col min="1" max="1" width="26.5703125" style="4" bestFit="1" customWidth="1"/>
    <col min="2" max="2" width="0.42578125" style="4" customWidth="1"/>
    <col min="3" max="3" width="16.140625" style="49" bestFit="1" customWidth="1"/>
    <col min="4" max="4" width="0.42578125" style="15" customWidth="1"/>
    <col min="5" max="5" width="22.140625" style="32" bestFit="1" customWidth="1"/>
    <col min="6" max="6" width="0.5703125" style="15" customWidth="1"/>
    <col min="7" max="7" width="22.140625" style="63" bestFit="1" customWidth="1"/>
    <col min="8" max="8" width="0.28515625" style="15" customWidth="1"/>
    <col min="9" max="9" width="13.140625" style="15" bestFit="1" customWidth="1"/>
    <col min="10" max="10" width="20" style="15" customWidth="1"/>
    <col min="11" max="11" width="0.28515625" style="15" hidden="1" customWidth="1"/>
    <col min="12" max="12" width="13.7109375" style="15" bestFit="1" customWidth="1"/>
    <col min="13" max="13" width="18.42578125" style="15" bestFit="1" customWidth="1"/>
    <col min="14" max="14" width="0.42578125" style="15" customWidth="1"/>
    <col min="15" max="15" width="18.140625" style="15" bestFit="1" customWidth="1"/>
    <col min="16" max="16" width="0.42578125" style="15" customWidth="1"/>
    <col min="17" max="17" width="15.42578125" style="15" bestFit="1" customWidth="1"/>
    <col min="18" max="18" width="0.28515625" style="15" customWidth="1"/>
    <col min="19" max="19" width="22.140625" style="15" bestFit="1" customWidth="1"/>
    <col min="20" max="20" width="0.5703125" style="15" customWidth="1"/>
    <col min="21" max="21" width="22.140625" style="15" bestFit="1" customWidth="1"/>
    <col min="22" max="22" width="0.5703125" style="15" customWidth="1"/>
    <col min="23" max="23" width="20" style="32" customWidth="1"/>
    <col min="24" max="24" width="17.5703125" style="4" bestFit="1" customWidth="1"/>
    <col min="25" max="25" width="19.5703125" style="4" customWidth="1"/>
    <col min="26" max="26" width="15.85546875" style="4" bestFit="1" customWidth="1"/>
    <col min="27" max="27" width="18.85546875" style="4" bestFit="1" customWidth="1"/>
    <col min="28" max="16384" width="9.140625" style="4"/>
  </cols>
  <sheetData>
    <row r="1" spans="1:27" ht="21" customHeight="1" x14ac:dyDescent="0.55000000000000004">
      <c r="A1" s="237" t="s">
        <v>124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</row>
    <row r="2" spans="1:27" ht="21" customHeight="1" x14ac:dyDescent="0.55000000000000004">
      <c r="A2" s="237" t="s">
        <v>53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161">
        <v>38462166073339</v>
      </c>
    </row>
    <row r="3" spans="1:27" ht="21" customHeight="1" x14ac:dyDescent="0.55000000000000004">
      <c r="A3" s="237" t="s">
        <v>171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</row>
    <row r="4" spans="1:27" ht="19.5" customHeight="1" x14ac:dyDescent="0.4">
      <c r="A4" s="246" t="s">
        <v>28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</row>
    <row r="5" spans="1:27" ht="24" x14ac:dyDescent="0.4">
      <c r="A5" s="246" t="s">
        <v>64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</row>
    <row r="6" spans="1:27" ht="12" customHeight="1" x14ac:dyDescent="0.4">
      <c r="AA6" s="63"/>
    </row>
    <row r="7" spans="1:27" ht="27" customHeight="1" thickBot="1" x14ac:dyDescent="0.6">
      <c r="A7" s="11"/>
      <c r="B7" s="12"/>
      <c r="C7" s="248" t="s">
        <v>156</v>
      </c>
      <c r="D7" s="248"/>
      <c r="E7" s="248"/>
      <c r="F7" s="248"/>
      <c r="G7" s="248"/>
      <c r="H7" s="125"/>
      <c r="I7" s="247" t="s">
        <v>11</v>
      </c>
      <c r="J7" s="247"/>
      <c r="K7" s="247"/>
      <c r="L7" s="247"/>
      <c r="M7" s="247"/>
      <c r="N7" s="61"/>
      <c r="O7" s="248" t="s">
        <v>172</v>
      </c>
      <c r="P7" s="248"/>
      <c r="Q7" s="248"/>
      <c r="R7" s="248"/>
      <c r="S7" s="248"/>
      <c r="T7" s="248"/>
      <c r="U7" s="248"/>
      <c r="V7" s="248"/>
      <c r="W7" s="248"/>
      <c r="X7" s="46"/>
    </row>
    <row r="8" spans="1:27" ht="24.75" customHeight="1" x14ac:dyDescent="0.5">
      <c r="A8" s="238" t="s">
        <v>1</v>
      </c>
      <c r="B8" s="126"/>
      <c r="C8" s="244" t="s">
        <v>3</v>
      </c>
      <c r="D8" s="238"/>
      <c r="E8" s="243" t="s">
        <v>0</v>
      </c>
      <c r="F8" s="238"/>
      <c r="G8" s="249" t="s">
        <v>23</v>
      </c>
      <c r="H8" s="93"/>
      <c r="I8" s="240" t="s">
        <v>4</v>
      </c>
      <c r="J8" s="240"/>
      <c r="K8" s="91"/>
      <c r="L8" s="240" t="s">
        <v>5</v>
      </c>
      <c r="M8" s="240"/>
      <c r="N8" s="91"/>
      <c r="O8" s="241" t="s">
        <v>3</v>
      </c>
      <c r="P8" s="238"/>
      <c r="Q8" s="251" t="s">
        <v>31</v>
      </c>
      <c r="R8" s="86"/>
      <c r="S8" s="241" t="s">
        <v>0</v>
      </c>
      <c r="T8" s="238"/>
      <c r="U8" s="251" t="s">
        <v>23</v>
      </c>
      <c r="V8" s="93"/>
      <c r="W8" s="251" t="s">
        <v>26</v>
      </c>
      <c r="X8" s="46"/>
    </row>
    <row r="9" spans="1:27" ht="57" customHeight="1" thickBot="1" x14ac:dyDescent="0.55000000000000004">
      <c r="A9" s="239"/>
      <c r="B9" s="126"/>
      <c r="C9" s="245"/>
      <c r="D9" s="238"/>
      <c r="E9" s="242"/>
      <c r="F9" s="238"/>
      <c r="G9" s="250"/>
      <c r="H9" s="93"/>
      <c r="I9" s="89" t="s">
        <v>3</v>
      </c>
      <c r="J9" s="89" t="s">
        <v>0</v>
      </c>
      <c r="K9" s="50"/>
      <c r="L9" s="89" t="s">
        <v>3</v>
      </c>
      <c r="M9" s="89" t="s">
        <v>52</v>
      </c>
      <c r="N9" s="91"/>
      <c r="O9" s="242"/>
      <c r="P9" s="238"/>
      <c r="Q9" s="239"/>
      <c r="R9" s="86"/>
      <c r="S9" s="242"/>
      <c r="T9" s="238"/>
      <c r="U9" s="239"/>
      <c r="V9" s="93"/>
      <c r="W9" s="239"/>
      <c r="Y9" s="156"/>
    </row>
    <row r="10" spans="1:27" ht="20.25" customHeight="1" x14ac:dyDescent="0.4">
      <c r="A10" s="14"/>
      <c r="B10" s="13"/>
      <c r="C10" s="154"/>
      <c r="D10" s="14"/>
      <c r="E10" s="18" t="s">
        <v>61</v>
      </c>
      <c r="F10" s="167"/>
      <c r="G10" s="18" t="s">
        <v>61</v>
      </c>
      <c r="H10" s="18"/>
      <c r="I10" s="168"/>
      <c r="J10" s="18" t="s">
        <v>61</v>
      </c>
      <c r="K10" s="168"/>
      <c r="L10" s="168"/>
      <c r="M10" s="18" t="s">
        <v>61</v>
      </c>
      <c r="N10" s="169"/>
      <c r="O10" s="18"/>
      <c r="P10" s="167"/>
      <c r="Q10" s="18" t="s">
        <v>61</v>
      </c>
      <c r="R10" s="167"/>
      <c r="S10" s="18" t="s">
        <v>61</v>
      </c>
      <c r="T10" s="167"/>
      <c r="U10" s="18" t="s">
        <v>61</v>
      </c>
      <c r="V10" s="18"/>
      <c r="W10" s="167"/>
      <c r="Z10" s="157"/>
    </row>
    <row r="11" spans="1:27" ht="37.5" customHeight="1" x14ac:dyDescent="0.45">
      <c r="A11" s="163" t="s">
        <v>72</v>
      </c>
      <c r="B11" s="13"/>
      <c r="C11" s="35">
        <v>44191961</v>
      </c>
      <c r="D11" s="35"/>
      <c r="E11" s="35">
        <v>723357613311</v>
      </c>
      <c r="F11" s="75"/>
      <c r="G11" s="35">
        <v>1753087491852.71</v>
      </c>
      <c r="H11" s="37"/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24"/>
      <c r="O11" s="35">
        <v>44191961</v>
      </c>
      <c r="P11" s="75"/>
      <c r="Q11" s="170">
        <v>37050</v>
      </c>
      <c r="R11" s="75"/>
      <c r="S11" s="35">
        <v>723357613311</v>
      </c>
      <c r="T11" s="75"/>
      <c r="U11" s="35">
        <v>1636067797812.1599</v>
      </c>
      <c r="V11" s="37"/>
      <c r="W11" s="216">
        <v>4.4400000000000002E-2</v>
      </c>
      <c r="X11" s="47">
        <f>C11+I11+L11-O11</f>
        <v>0</v>
      </c>
      <c r="Z11" s="157"/>
    </row>
    <row r="12" spans="1:27" ht="37.5" customHeight="1" x14ac:dyDescent="0.4">
      <c r="A12" s="82" t="s">
        <v>84</v>
      </c>
      <c r="B12" s="13"/>
      <c r="C12" s="35">
        <v>3926000</v>
      </c>
      <c r="D12" s="35"/>
      <c r="E12" s="35">
        <v>69865789764</v>
      </c>
      <c r="F12" s="35"/>
      <c r="G12" s="35">
        <v>80505047542.464996</v>
      </c>
      <c r="H12" s="35"/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/>
      <c r="O12" s="35">
        <v>3926000</v>
      </c>
      <c r="P12" s="35"/>
      <c r="Q12" s="170">
        <v>20959</v>
      </c>
      <c r="R12" s="35"/>
      <c r="S12" s="35">
        <v>69865789764</v>
      </c>
      <c r="T12" s="35"/>
      <c r="U12" s="35">
        <v>82279479760.205002</v>
      </c>
      <c r="V12" s="37"/>
      <c r="W12" s="216">
        <v>2.2000000000000001E-3</v>
      </c>
      <c r="X12" s="47">
        <f t="shared" ref="X12:X32" si="0">C12+I12+L12-O12</f>
        <v>0</v>
      </c>
      <c r="Z12" s="47"/>
      <c r="AA12" s="156"/>
    </row>
    <row r="13" spans="1:27" ht="37.5" customHeight="1" x14ac:dyDescent="0.4">
      <c r="A13" s="82" t="s">
        <v>85</v>
      </c>
      <c r="B13" s="13"/>
      <c r="C13" s="35">
        <v>3450456</v>
      </c>
      <c r="D13" s="35"/>
      <c r="E13" s="35">
        <v>35006188801</v>
      </c>
      <c r="F13" s="35"/>
      <c r="G13" s="35">
        <v>35175024445.572899</v>
      </c>
      <c r="H13" s="35"/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/>
      <c r="O13" s="35">
        <v>3450456</v>
      </c>
      <c r="P13" s="35"/>
      <c r="Q13" s="170">
        <v>10194</v>
      </c>
      <c r="R13" s="35"/>
      <c r="S13" s="35">
        <v>35006188801</v>
      </c>
      <c r="T13" s="35"/>
      <c r="U13" s="35">
        <v>35171574222.478699</v>
      </c>
      <c r="V13" s="37"/>
      <c r="W13" s="216">
        <v>1E-3</v>
      </c>
      <c r="X13" s="47">
        <f t="shared" si="0"/>
        <v>0</v>
      </c>
      <c r="Z13" s="47"/>
      <c r="AA13" s="156"/>
    </row>
    <row r="14" spans="1:27" ht="37.5" customHeight="1" x14ac:dyDescent="0.4">
      <c r="A14" s="82" t="s">
        <v>87</v>
      </c>
      <c r="B14" s="13"/>
      <c r="C14" s="35">
        <v>5476223</v>
      </c>
      <c r="D14" s="35"/>
      <c r="E14" s="35">
        <v>69617246034</v>
      </c>
      <c r="F14" s="35"/>
      <c r="G14" s="35">
        <v>78967281231.697906</v>
      </c>
      <c r="H14" s="35"/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/>
      <c r="O14" s="35">
        <v>5476223</v>
      </c>
      <c r="P14" s="35"/>
      <c r="Q14" s="170">
        <v>14720</v>
      </c>
      <c r="R14" s="35"/>
      <c r="S14" s="35">
        <v>69617246034</v>
      </c>
      <c r="T14" s="35"/>
      <c r="U14" s="35">
        <v>80604561384.827194</v>
      </c>
      <c r="V14" s="37"/>
      <c r="W14" s="216">
        <v>2.2000000000000001E-3</v>
      </c>
      <c r="X14" s="47">
        <f t="shared" si="0"/>
        <v>0</v>
      </c>
      <c r="Z14" s="47"/>
      <c r="AA14" s="156"/>
    </row>
    <row r="15" spans="1:27" ht="37.5" customHeight="1" x14ac:dyDescent="0.4">
      <c r="A15" s="82" t="s">
        <v>117</v>
      </c>
      <c r="B15" s="13"/>
      <c r="C15" s="35">
        <v>37278102</v>
      </c>
      <c r="D15" s="35"/>
      <c r="E15" s="35">
        <v>536331572910</v>
      </c>
      <c r="F15" s="35"/>
      <c r="G15" s="35">
        <v>574565878413.16504</v>
      </c>
      <c r="H15" s="35"/>
      <c r="I15" s="35">
        <v>1860000</v>
      </c>
      <c r="J15" s="35">
        <v>28923062103</v>
      </c>
      <c r="K15" s="35">
        <v>29982526637</v>
      </c>
      <c r="L15" s="35">
        <v>-6480148</v>
      </c>
      <c r="M15" s="35">
        <v>101000422166</v>
      </c>
      <c r="N15" s="35"/>
      <c r="O15" s="35">
        <v>32657954</v>
      </c>
      <c r="P15" s="35"/>
      <c r="Q15" s="170">
        <v>15717</v>
      </c>
      <c r="R15" s="35"/>
      <c r="S15" s="35">
        <v>472253917223</v>
      </c>
      <c r="T15" s="35"/>
      <c r="U15" s="35">
        <v>513250416276.24597</v>
      </c>
      <c r="V15" s="37"/>
      <c r="W15" s="216">
        <v>1.3899999999999999E-2</v>
      </c>
      <c r="X15" s="47">
        <f t="shared" si="0"/>
        <v>0</v>
      </c>
      <c r="Z15" s="47"/>
      <c r="AA15" s="156"/>
    </row>
    <row r="16" spans="1:27" ht="37.5" customHeight="1" x14ac:dyDescent="0.4">
      <c r="A16" s="82" t="s">
        <v>73</v>
      </c>
      <c r="B16" s="13"/>
      <c r="C16" s="35">
        <v>27336461</v>
      </c>
      <c r="D16" s="35"/>
      <c r="E16" s="35">
        <v>1117139835508</v>
      </c>
      <c r="F16" s="35"/>
      <c r="G16" s="35">
        <v>1213909054271.6001</v>
      </c>
      <c r="H16" s="35"/>
      <c r="I16" s="35">
        <v>2527876</v>
      </c>
      <c r="J16" s="35">
        <v>98280686598</v>
      </c>
      <c r="K16" s="35">
        <v>150927922125</v>
      </c>
      <c r="L16" s="35">
        <v>-1451747</v>
      </c>
      <c r="M16" s="35">
        <v>59712346896</v>
      </c>
      <c r="N16" s="35"/>
      <c r="O16" s="35">
        <v>28412590</v>
      </c>
      <c r="P16" s="35"/>
      <c r="Q16" s="170">
        <v>35100</v>
      </c>
      <c r="R16" s="35"/>
      <c r="S16" s="35">
        <v>1156020216631</v>
      </c>
      <c r="T16" s="35"/>
      <c r="U16" s="35">
        <v>996523974749.16003</v>
      </c>
      <c r="V16" s="37"/>
      <c r="W16" s="216">
        <v>2.7099999999999999E-2</v>
      </c>
      <c r="X16" s="47">
        <f t="shared" si="0"/>
        <v>0</v>
      </c>
      <c r="Z16" s="47"/>
      <c r="AA16" s="156"/>
    </row>
    <row r="17" spans="1:27" ht="37.5" customHeight="1" x14ac:dyDescent="0.4">
      <c r="A17" s="82" t="s">
        <v>121</v>
      </c>
      <c r="B17" s="13"/>
      <c r="C17" s="35">
        <v>16230930</v>
      </c>
      <c r="D17" s="35"/>
      <c r="E17" s="35">
        <v>163666668958</v>
      </c>
      <c r="F17" s="35"/>
      <c r="G17" s="35">
        <v>165479391667.04599</v>
      </c>
      <c r="H17" s="35"/>
      <c r="I17" s="35">
        <v>0</v>
      </c>
      <c r="J17" s="35">
        <v>0</v>
      </c>
      <c r="K17" s="35">
        <v>0</v>
      </c>
      <c r="L17" s="35">
        <v>-4966589</v>
      </c>
      <c r="M17" s="35">
        <v>50048187383</v>
      </c>
      <c r="N17" s="35"/>
      <c r="O17" s="35">
        <v>11264341</v>
      </c>
      <c r="P17" s="35"/>
      <c r="Q17" s="170">
        <v>10199</v>
      </c>
      <c r="R17" s="35"/>
      <c r="S17" s="35">
        <v>113670098985</v>
      </c>
      <c r="T17" s="35"/>
      <c r="U17" s="35">
        <v>114877259120.565</v>
      </c>
      <c r="V17" s="37"/>
      <c r="W17" s="216">
        <v>3.0999999999999999E-3</v>
      </c>
      <c r="X17" s="47">
        <f t="shared" si="0"/>
        <v>0</v>
      </c>
      <c r="Z17" s="47"/>
      <c r="AA17" s="156"/>
    </row>
    <row r="18" spans="1:27" ht="37.5" customHeight="1" x14ac:dyDescent="0.4">
      <c r="A18" s="82" t="s">
        <v>144</v>
      </c>
      <c r="B18" s="13"/>
      <c r="C18" s="35">
        <v>35267190</v>
      </c>
      <c r="D18" s="35"/>
      <c r="E18" s="35">
        <v>356189984938</v>
      </c>
      <c r="F18" s="35"/>
      <c r="G18" s="35">
        <v>356386164450.00598</v>
      </c>
      <c r="H18" s="35"/>
      <c r="I18" s="35">
        <v>974000</v>
      </c>
      <c r="J18" s="35">
        <v>9903326420</v>
      </c>
      <c r="K18" s="35">
        <v>19931280251</v>
      </c>
      <c r="L18" s="35">
        <v>-2938000</v>
      </c>
      <c r="M18" s="35">
        <v>29782837597</v>
      </c>
      <c r="N18" s="35"/>
      <c r="O18" s="35">
        <v>33303190</v>
      </c>
      <c r="P18" s="35"/>
      <c r="Q18" s="170">
        <v>10112</v>
      </c>
      <c r="R18" s="35"/>
      <c r="S18" s="35">
        <v>336376012093</v>
      </c>
      <c r="T18" s="35"/>
      <c r="U18" s="35">
        <v>336739125854.63397</v>
      </c>
      <c r="V18" s="37"/>
      <c r="W18" s="216">
        <v>9.1000000000000004E-3</v>
      </c>
      <c r="X18" s="47">
        <f t="shared" si="0"/>
        <v>0</v>
      </c>
      <c r="Z18" s="47"/>
      <c r="AA18" s="156"/>
    </row>
    <row r="19" spans="1:27" ht="37.5" customHeight="1" x14ac:dyDescent="0.4">
      <c r="A19" s="82" t="s">
        <v>116</v>
      </c>
      <c r="B19" s="13"/>
      <c r="C19" s="35">
        <v>7600020</v>
      </c>
      <c r="D19" s="35"/>
      <c r="E19" s="35">
        <v>395381374210</v>
      </c>
      <c r="F19" s="35"/>
      <c r="G19" s="35">
        <v>417805695771.78003</v>
      </c>
      <c r="H19" s="35"/>
      <c r="I19" s="35">
        <v>359000</v>
      </c>
      <c r="J19" s="35">
        <v>19952771699</v>
      </c>
      <c r="K19" s="35">
        <v>49838620240</v>
      </c>
      <c r="L19" s="35">
        <v>-444465</v>
      </c>
      <c r="M19" s="35">
        <v>24720794097</v>
      </c>
      <c r="N19" s="35"/>
      <c r="O19" s="35">
        <v>7514555</v>
      </c>
      <c r="P19" s="35"/>
      <c r="Q19" s="170">
        <v>56143</v>
      </c>
      <c r="R19" s="35"/>
      <c r="S19" s="35">
        <v>392296081950</v>
      </c>
      <c r="T19" s="35"/>
      <c r="U19" s="35">
        <v>421861183812.85797</v>
      </c>
      <c r="V19" s="37"/>
      <c r="W19" s="216">
        <v>1.15E-2</v>
      </c>
      <c r="X19" s="47">
        <f t="shared" si="0"/>
        <v>0</v>
      </c>
      <c r="Z19" s="47"/>
      <c r="AA19" s="156"/>
    </row>
    <row r="20" spans="1:27" ht="37.5" customHeight="1" x14ac:dyDescent="0.4">
      <c r="A20" s="82" t="s">
        <v>75</v>
      </c>
      <c r="B20" s="13"/>
      <c r="C20" s="35">
        <v>116110528</v>
      </c>
      <c r="D20" s="35"/>
      <c r="E20" s="35">
        <v>836292420504</v>
      </c>
      <c r="F20" s="35"/>
      <c r="G20" s="35">
        <v>987349636829.10706</v>
      </c>
      <c r="H20" s="35"/>
      <c r="I20" s="35">
        <v>6470163</v>
      </c>
      <c r="J20" s="35">
        <v>53289003798</v>
      </c>
      <c r="K20" s="35">
        <v>265097480543</v>
      </c>
      <c r="L20" s="35">
        <v>-1792461</v>
      </c>
      <c r="M20" s="35">
        <v>14971886367</v>
      </c>
      <c r="N20" s="35"/>
      <c r="O20" s="35">
        <v>120788230</v>
      </c>
      <c r="P20" s="35"/>
      <c r="Q20" s="170">
        <v>7820</v>
      </c>
      <c r="R20" s="35"/>
      <c r="S20" s="35">
        <v>876601585672</v>
      </c>
      <c r="T20" s="35"/>
      <c r="U20" s="35">
        <v>943846089991.46399</v>
      </c>
      <c r="V20" s="37"/>
      <c r="W20" s="216">
        <v>2.5600000000000001E-2</v>
      </c>
      <c r="X20" s="47">
        <f t="shared" si="0"/>
        <v>0</v>
      </c>
      <c r="Z20" s="47"/>
      <c r="AA20" s="156"/>
    </row>
    <row r="21" spans="1:27" ht="37.5" customHeight="1" x14ac:dyDescent="0.4">
      <c r="A21" s="82" t="s">
        <v>145</v>
      </c>
      <c r="B21" s="13"/>
      <c r="C21" s="35">
        <v>9269288</v>
      </c>
      <c r="D21" s="35"/>
      <c r="E21" s="35">
        <v>104374343204</v>
      </c>
      <c r="F21" s="35"/>
      <c r="G21" s="35">
        <v>106348631494.78999</v>
      </c>
      <c r="H21" s="35"/>
      <c r="I21" s="35">
        <v>1962000</v>
      </c>
      <c r="J21" s="35">
        <v>22761926273</v>
      </c>
      <c r="K21" s="35">
        <v>96389733573</v>
      </c>
      <c r="L21" s="35">
        <v>-430000</v>
      </c>
      <c r="M21" s="35">
        <v>4989383196</v>
      </c>
      <c r="N21" s="35"/>
      <c r="O21" s="35">
        <v>10801288</v>
      </c>
      <c r="P21" s="35"/>
      <c r="Q21" s="170">
        <v>11710</v>
      </c>
      <c r="R21" s="35"/>
      <c r="S21" s="35">
        <v>122288552280</v>
      </c>
      <c r="T21" s="35"/>
      <c r="U21" s="35">
        <v>126474544871.933</v>
      </c>
      <c r="V21" s="37"/>
      <c r="W21" s="216">
        <v>3.3999999999999998E-3</v>
      </c>
      <c r="X21" s="47">
        <f t="shared" si="0"/>
        <v>0</v>
      </c>
      <c r="Z21" s="47"/>
      <c r="AA21" s="156"/>
    </row>
    <row r="22" spans="1:27" ht="37.5" customHeight="1" x14ac:dyDescent="0.4">
      <c r="A22" s="82" t="s">
        <v>77</v>
      </c>
      <c r="B22" s="13"/>
      <c r="C22" s="35">
        <v>55993428</v>
      </c>
      <c r="D22" s="35"/>
      <c r="E22" s="35">
        <v>440786539101</v>
      </c>
      <c r="F22" s="35"/>
      <c r="G22" s="35">
        <v>905844633784.51697</v>
      </c>
      <c r="H22" s="35"/>
      <c r="I22" s="35">
        <v>1965853</v>
      </c>
      <c r="J22" s="35">
        <v>31353986288</v>
      </c>
      <c r="K22" s="35">
        <v>33933140819</v>
      </c>
      <c r="L22" s="35">
        <v>-2167369</v>
      </c>
      <c r="M22" s="35">
        <v>39014950795</v>
      </c>
      <c r="N22" s="35"/>
      <c r="O22" s="35">
        <v>55791912</v>
      </c>
      <c r="P22" s="35"/>
      <c r="Q22" s="170">
        <v>15260</v>
      </c>
      <c r="R22" s="35"/>
      <c r="S22" s="35">
        <v>455013287970</v>
      </c>
      <c r="T22" s="35"/>
      <c r="U22" s="35">
        <v>850737524841.38904</v>
      </c>
      <c r="V22" s="37"/>
      <c r="W22" s="216">
        <v>2.3099999999999999E-2</v>
      </c>
      <c r="X22" s="47">
        <f t="shared" si="0"/>
        <v>0</v>
      </c>
      <c r="Z22" s="47"/>
      <c r="AA22" s="156"/>
    </row>
    <row r="23" spans="1:27" ht="37.5" customHeight="1" x14ac:dyDescent="0.4">
      <c r="A23" s="82" t="s">
        <v>86</v>
      </c>
      <c r="B23" s="13"/>
      <c r="C23" s="35">
        <v>5153103</v>
      </c>
      <c r="D23" s="35"/>
      <c r="E23" s="35">
        <v>52135779443</v>
      </c>
      <c r="F23" s="35"/>
      <c r="G23" s="35">
        <v>52491116871.432404</v>
      </c>
      <c r="H23" s="35"/>
      <c r="I23" s="35">
        <v>0</v>
      </c>
      <c r="J23" s="35">
        <v>0</v>
      </c>
      <c r="K23" s="35">
        <v>0</v>
      </c>
      <c r="L23" s="35">
        <v>-3214223</v>
      </c>
      <c r="M23" s="35">
        <v>32605593568</v>
      </c>
      <c r="N23" s="35"/>
      <c r="O23" s="35">
        <v>1938880</v>
      </c>
      <c r="P23" s="35"/>
      <c r="Q23" s="170">
        <v>10191</v>
      </c>
      <c r="R23" s="35"/>
      <c r="S23" s="35">
        <v>19613094905</v>
      </c>
      <c r="T23" s="35"/>
      <c r="U23" s="35">
        <v>19757792338.989601</v>
      </c>
      <c r="V23" s="37"/>
      <c r="W23" s="216">
        <v>5.0000000000000001E-4</v>
      </c>
      <c r="X23" s="47">
        <f t="shared" si="0"/>
        <v>0</v>
      </c>
      <c r="Z23" s="47"/>
      <c r="AA23" s="156"/>
    </row>
    <row r="24" spans="1:27" ht="37.5" customHeight="1" x14ac:dyDescent="0.4">
      <c r="A24" s="82" t="s">
        <v>78</v>
      </c>
      <c r="B24" s="13"/>
      <c r="C24" s="35">
        <v>12106979</v>
      </c>
      <c r="D24" s="35"/>
      <c r="E24" s="35">
        <v>210116543535</v>
      </c>
      <c r="F24" s="35"/>
      <c r="G24" s="35">
        <v>275708353690.92798</v>
      </c>
      <c r="H24" s="35"/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/>
      <c r="O24" s="35">
        <v>12106979</v>
      </c>
      <c r="P24" s="35"/>
      <c r="Q24" s="170">
        <v>19480</v>
      </c>
      <c r="R24" s="35"/>
      <c r="S24" s="35">
        <v>210116543535</v>
      </c>
      <c r="T24" s="35"/>
      <c r="U24" s="35">
        <v>235664709517.30099</v>
      </c>
      <c r="V24" s="37"/>
      <c r="W24" s="216">
        <v>6.4000000000000003E-3</v>
      </c>
      <c r="X24" s="47">
        <f t="shared" si="0"/>
        <v>0</v>
      </c>
      <c r="Z24" s="47"/>
      <c r="AA24" s="156"/>
    </row>
    <row r="25" spans="1:27" ht="37.5" customHeight="1" x14ac:dyDescent="0.4">
      <c r="A25" s="82" t="s">
        <v>79</v>
      </c>
      <c r="B25" s="13"/>
      <c r="C25" s="35">
        <v>544278702</v>
      </c>
      <c r="D25" s="35"/>
      <c r="E25" s="35">
        <v>4708727827679</v>
      </c>
      <c r="F25" s="35"/>
      <c r="G25" s="35">
        <v>6999543195900</v>
      </c>
      <c r="H25" s="35"/>
      <c r="I25" s="35">
        <v>12136649</v>
      </c>
      <c r="J25" s="35">
        <v>144485241853</v>
      </c>
      <c r="K25" s="35">
        <v>135124571786</v>
      </c>
      <c r="L25" s="35">
        <v>-2328841</v>
      </c>
      <c r="M25" s="35">
        <v>27110274248</v>
      </c>
      <c r="N25" s="35"/>
      <c r="O25" s="35">
        <v>554086510</v>
      </c>
      <c r="P25" s="35"/>
      <c r="Q25" s="170">
        <v>11310</v>
      </c>
      <c r="R25" s="35"/>
      <c r="S25" s="35">
        <v>4832956356515</v>
      </c>
      <c r="T25" s="35"/>
      <c r="U25" s="35">
        <v>6261955722094.6396</v>
      </c>
      <c r="V25" s="37"/>
      <c r="W25" s="216">
        <v>0.1701</v>
      </c>
      <c r="X25" s="47">
        <f t="shared" si="0"/>
        <v>0</v>
      </c>
      <c r="Z25" s="47"/>
      <c r="AA25" s="156"/>
    </row>
    <row r="26" spans="1:27" ht="37.5" customHeight="1" x14ac:dyDescent="0.4">
      <c r="A26" s="82" t="s">
        <v>80</v>
      </c>
      <c r="B26" s="13"/>
      <c r="C26" s="35">
        <v>110423181</v>
      </c>
      <c r="D26" s="35"/>
      <c r="E26" s="35">
        <v>593877993913</v>
      </c>
      <c r="F26" s="35"/>
      <c r="G26" s="35">
        <v>655415200731.69397</v>
      </c>
      <c r="H26" s="35"/>
      <c r="I26" s="35">
        <v>7290531</v>
      </c>
      <c r="J26" s="35">
        <v>40032789375</v>
      </c>
      <c r="K26" s="35">
        <v>33047665174</v>
      </c>
      <c r="L26" s="35">
        <v>-1711644</v>
      </c>
      <c r="M26" s="35">
        <v>9144838110</v>
      </c>
      <c r="N26" s="35"/>
      <c r="O26" s="35">
        <v>116002068</v>
      </c>
      <c r="P26" s="35"/>
      <c r="Q26" s="170">
        <v>5120</v>
      </c>
      <c r="R26" s="35"/>
      <c r="S26" s="35">
        <v>624687175400</v>
      </c>
      <c r="T26" s="35"/>
      <c r="U26" s="35">
        <v>593479200912.99805</v>
      </c>
      <c r="V26" s="37"/>
      <c r="W26" s="216">
        <v>1.61E-2</v>
      </c>
      <c r="X26" s="47">
        <f t="shared" si="0"/>
        <v>0</v>
      </c>
      <c r="Z26" s="47"/>
      <c r="AA26" s="156"/>
    </row>
    <row r="27" spans="1:27" ht="37.5" customHeight="1" x14ac:dyDescent="0.4">
      <c r="A27" s="82" t="s">
        <v>81</v>
      </c>
      <c r="B27" s="13"/>
      <c r="C27" s="35">
        <v>52751057</v>
      </c>
      <c r="D27" s="35"/>
      <c r="E27" s="35">
        <v>451011363116</v>
      </c>
      <c r="F27" s="35"/>
      <c r="G27" s="35">
        <v>861297187653.75098</v>
      </c>
      <c r="H27" s="35"/>
      <c r="I27" s="35">
        <v>901306</v>
      </c>
      <c r="J27" s="35">
        <v>14941164591</v>
      </c>
      <c r="K27" s="35">
        <v>0</v>
      </c>
      <c r="L27" s="35">
        <v>-966841</v>
      </c>
      <c r="M27" s="35">
        <v>17015005389</v>
      </c>
      <c r="N27" s="35"/>
      <c r="O27" s="35">
        <v>52685522</v>
      </c>
      <c r="P27" s="35"/>
      <c r="Q27" s="170">
        <v>17260</v>
      </c>
      <c r="R27" s="35"/>
      <c r="S27" s="35">
        <v>457643907012</v>
      </c>
      <c r="T27" s="35"/>
      <c r="U27" s="35">
        <v>908661002116.61304</v>
      </c>
      <c r="V27" s="37"/>
      <c r="W27" s="216">
        <v>2.47E-2</v>
      </c>
      <c r="X27" s="47">
        <f t="shared" si="0"/>
        <v>0</v>
      </c>
      <c r="Z27" s="47"/>
      <c r="AA27" s="156"/>
    </row>
    <row r="28" spans="1:27" ht="37.5" customHeight="1" x14ac:dyDescent="0.4">
      <c r="A28" s="82" t="s">
        <v>82</v>
      </c>
      <c r="B28" s="13"/>
      <c r="C28" s="35">
        <v>38260866</v>
      </c>
      <c r="D28" s="35"/>
      <c r="E28" s="35">
        <v>482397096859</v>
      </c>
      <c r="F28" s="35"/>
      <c r="G28" s="35">
        <v>971087408642.73596</v>
      </c>
      <c r="H28" s="35"/>
      <c r="I28" s="35">
        <v>394155</v>
      </c>
      <c r="J28" s="35">
        <v>10665516261</v>
      </c>
      <c r="K28" s="35">
        <v>45036154652</v>
      </c>
      <c r="L28" s="35">
        <v>-720209</v>
      </c>
      <c r="M28" s="35">
        <v>19875067689</v>
      </c>
      <c r="N28" s="35"/>
      <c r="O28" s="35">
        <v>37934812</v>
      </c>
      <c r="P28" s="35"/>
      <c r="Q28" s="170">
        <v>27160</v>
      </c>
      <c r="R28" s="35"/>
      <c r="S28" s="35">
        <v>483942370483</v>
      </c>
      <c r="T28" s="35"/>
      <c r="U28" s="35">
        <v>1029526458704.62</v>
      </c>
      <c r="V28" s="37"/>
      <c r="W28" s="216">
        <v>2.8000000000000001E-2</v>
      </c>
      <c r="X28" s="47">
        <f t="shared" si="0"/>
        <v>0</v>
      </c>
      <c r="Z28" s="47"/>
      <c r="AA28" s="156"/>
    </row>
    <row r="29" spans="1:27" ht="37.5" customHeight="1" x14ac:dyDescent="0.4">
      <c r="A29" s="82" t="s">
        <v>83</v>
      </c>
      <c r="B29" s="13"/>
      <c r="C29" s="35">
        <v>25058770</v>
      </c>
      <c r="D29" s="35"/>
      <c r="E29" s="35">
        <v>310504816376</v>
      </c>
      <c r="F29" s="35"/>
      <c r="G29" s="35">
        <v>567650573339.91602</v>
      </c>
      <c r="H29" s="35"/>
      <c r="I29" s="35">
        <v>588877</v>
      </c>
      <c r="J29" s="35">
        <v>13455224589</v>
      </c>
      <c r="K29" s="35">
        <v>5889237311</v>
      </c>
      <c r="L29" s="35">
        <v>-756597</v>
      </c>
      <c r="M29" s="35">
        <v>17801913723</v>
      </c>
      <c r="N29" s="35"/>
      <c r="O29" s="35">
        <v>24891050</v>
      </c>
      <c r="P29" s="35"/>
      <c r="Q29" s="170">
        <v>24700</v>
      </c>
      <c r="R29" s="35"/>
      <c r="S29" s="35">
        <v>314435051662</v>
      </c>
      <c r="T29" s="35"/>
      <c r="U29" s="35">
        <v>614341680209.40002</v>
      </c>
      <c r="V29" s="37"/>
      <c r="W29" s="216">
        <v>1.67E-2</v>
      </c>
      <c r="X29" s="47">
        <f t="shared" si="0"/>
        <v>0</v>
      </c>
      <c r="Z29" s="47"/>
      <c r="AA29" s="156"/>
    </row>
    <row r="30" spans="1:27" ht="37.5" customHeight="1" x14ac:dyDescent="0.4">
      <c r="A30" s="82" t="s">
        <v>88</v>
      </c>
      <c r="B30" s="13"/>
      <c r="C30" s="35">
        <v>19133702</v>
      </c>
      <c r="D30" s="35"/>
      <c r="E30" s="35">
        <v>821905717281</v>
      </c>
      <c r="F30" s="35"/>
      <c r="G30" s="35">
        <v>1053656928898.91</v>
      </c>
      <c r="H30" s="35"/>
      <c r="I30" s="35">
        <v>908232</v>
      </c>
      <c r="J30" s="35">
        <v>46918379872</v>
      </c>
      <c r="K30" s="35">
        <v>53802964328</v>
      </c>
      <c r="L30" s="35">
        <v>-582665</v>
      </c>
      <c r="M30" s="35">
        <v>30765684865</v>
      </c>
      <c r="N30" s="35"/>
      <c r="O30" s="35">
        <v>19459269</v>
      </c>
      <c r="P30" s="35"/>
      <c r="Q30" s="170">
        <v>47840</v>
      </c>
      <c r="R30" s="35"/>
      <c r="S30" s="35">
        <v>843657556638</v>
      </c>
      <c r="T30" s="35"/>
      <c r="U30" s="35">
        <v>930223921073.98999</v>
      </c>
      <c r="V30" s="37"/>
      <c r="W30" s="216">
        <v>2.53E-2</v>
      </c>
      <c r="X30" s="47">
        <f t="shared" si="0"/>
        <v>0</v>
      </c>
      <c r="Z30" s="47"/>
      <c r="AA30" s="156"/>
    </row>
    <row r="31" spans="1:27" ht="37.5" customHeight="1" x14ac:dyDescent="0.4">
      <c r="A31" s="82" t="s">
        <v>76</v>
      </c>
      <c r="B31" s="13"/>
      <c r="C31" s="35">
        <v>341299213</v>
      </c>
      <c r="D31" s="35"/>
      <c r="E31" s="35">
        <v>9659066458976</v>
      </c>
      <c r="F31" s="35"/>
      <c r="G31" s="35">
        <v>16438119593829.4</v>
      </c>
      <c r="H31" s="35"/>
      <c r="I31" s="35">
        <v>130311</v>
      </c>
      <c r="J31" s="35">
        <v>6263380404</v>
      </c>
      <c r="K31" s="35">
        <v>111567429179</v>
      </c>
      <c r="L31" s="35">
        <v>0</v>
      </c>
      <c r="M31" s="35">
        <v>0</v>
      </c>
      <c r="N31" s="35"/>
      <c r="O31" s="35">
        <v>341429524</v>
      </c>
      <c r="P31" s="35"/>
      <c r="Q31" s="170">
        <v>46800</v>
      </c>
      <c r="R31" s="35"/>
      <c r="S31" s="35">
        <v>9665329839380</v>
      </c>
      <c r="T31" s="35"/>
      <c r="U31" s="35">
        <v>15966757757890.4</v>
      </c>
      <c r="V31" s="37"/>
      <c r="W31" s="216">
        <v>0.43380000000000002</v>
      </c>
      <c r="X31" s="47">
        <f t="shared" si="0"/>
        <v>0</v>
      </c>
      <c r="Z31" s="47"/>
      <c r="AA31" s="156"/>
    </row>
    <row r="32" spans="1:27" ht="37.5" customHeight="1" x14ac:dyDescent="0.4">
      <c r="A32" s="82" t="s">
        <v>74</v>
      </c>
      <c r="B32" s="13"/>
      <c r="C32" s="35">
        <v>49925490</v>
      </c>
      <c r="D32" s="35"/>
      <c r="E32" s="35">
        <v>943690323933</v>
      </c>
      <c r="F32" s="35"/>
      <c r="G32" s="35">
        <v>1361930022933.48</v>
      </c>
      <c r="H32" s="35"/>
      <c r="I32" s="35">
        <v>1399792</v>
      </c>
      <c r="J32" s="35">
        <v>37295469109</v>
      </c>
      <c r="K32" s="35">
        <v>64857155847</v>
      </c>
      <c r="L32" s="35">
        <v>-825022</v>
      </c>
      <c r="M32" s="35">
        <v>22360750593</v>
      </c>
      <c r="N32" s="35"/>
      <c r="O32" s="35">
        <v>50500260</v>
      </c>
      <c r="P32" s="35"/>
      <c r="Q32" s="170">
        <v>25450</v>
      </c>
      <c r="R32" s="35"/>
      <c r="S32" s="35">
        <v>965298948108</v>
      </c>
      <c r="T32" s="35"/>
      <c r="U32" s="35">
        <v>1284254840971.0801</v>
      </c>
      <c r="V32" s="37"/>
      <c r="W32" s="216">
        <v>3.49E-2</v>
      </c>
      <c r="X32" s="47">
        <f t="shared" si="0"/>
        <v>0</v>
      </c>
      <c r="Z32" s="47"/>
      <c r="AA32" s="156"/>
    </row>
    <row r="33" spans="1:26" ht="24.75" customHeight="1" thickBot="1" x14ac:dyDescent="0.55000000000000004">
      <c r="A33" s="206"/>
      <c r="B33" s="207"/>
      <c r="C33" s="208">
        <f>SUM(C11:C32)</f>
        <v>1560521650</v>
      </c>
      <c r="D33" s="209"/>
      <c r="E33" s="208">
        <f>SUM(E11:E32)</f>
        <v>23081443498354</v>
      </c>
      <c r="F33" s="209"/>
      <c r="G33" s="208">
        <f>SUM(G11:G32)</f>
        <v>35912323514246.703</v>
      </c>
      <c r="H33" s="209"/>
      <c r="I33" s="208">
        <f>SUM(I11:I32)</f>
        <v>39868745</v>
      </c>
      <c r="J33" s="208">
        <f>SUM(J11:J32)</f>
        <v>578521929233</v>
      </c>
      <c r="K33" s="209">
        <v>258918875239</v>
      </c>
      <c r="L33" s="208">
        <f>SUM(L11:L32)</f>
        <v>-31776821</v>
      </c>
      <c r="M33" s="208">
        <f>SUM(M11:M32)</f>
        <v>500919936682</v>
      </c>
      <c r="N33" s="209"/>
      <c r="O33" s="284">
        <f>SUM(O11:O32)</f>
        <v>1568613574</v>
      </c>
      <c r="P33" s="209"/>
      <c r="Q33" s="208">
        <f>SUM(Q11:Q32)</f>
        <v>480295</v>
      </c>
      <c r="R33" s="209"/>
      <c r="S33" s="284">
        <f>SUM(S11:S32)</f>
        <v>23240047434352</v>
      </c>
      <c r="T33" s="209"/>
      <c r="U33" s="284">
        <f>SUM(U11:U32)</f>
        <v>33983056618527.945</v>
      </c>
      <c r="V33" s="209"/>
      <c r="W33" s="219">
        <f>SUM(W11:W32)</f>
        <v>0.92310000000000014</v>
      </c>
      <c r="X33" s="47" t="e">
        <f>O33-#REF!</f>
        <v>#REF!</v>
      </c>
      <c r="Z33" s="157"/>
    </row>
    <row r="34" spans="1:26" ht="17.25" customHeight="1" thickTop="1" x14ac:dyDescent="0.45">
      <c r="B34" s="62"/>
      <c r="C34" s="210">
        <v>0</v>
      </c>
      <c r="E34" s="145">
        <v>0</v>
      </c>
      <c r="G34" s="63">
        <v>0</v>
      </c>
      <c r="I34" s="35"/>
      <c r="K34" s="15">
        <v>585184104</v>
      </c>
      <c r="O34" s="79"/>
      <c r="Q34" s="15">
        <v>0</v>
      </c>
      <c r="S34" s="79">
        <v>0</v>
      </c>
      <c r="U34" s="79">
        <v>0</v>
      </c>
      <c r="W34" s="217">
        <f t="shared" ref="W34" si="1">U34/$X$2</f>
        <v>0</v>
      </c>
      <c r="X34" s="47" t="e">
        <f>O34-#REF!</f>
        <v>#REF!</v>
      </c>
    </row>
    <row r="35" spans="1:26" x14ac:dyDescent="0.4">
      <c r="E35" s="80"/>
      <c r="G35" s="144"/>
      <c r="I35" s="79"/>
      <c r="J35" s="80"/>
      <c r="L35" s="79"/>
      <c r="M35" s="79"/>
      <c r="O35" s="143"/>
      <c r="S35" s="80"/>
      <c r="U35" s="79"/>
      <c r="X35" s="47"/>
      <c r="Y35" s="156"/>
    </row>
    <row r="36" spans="1:26" ht="18" x14ac:dyDescent="0.4">
      <c r="D36" s="77"/>
      <c r="E36" s="143"/>
      <c r="F36" s="77"/>
      <c r="G36" s="72"/>
      <c r="H36" s="65"/>
      <c r="I36" s="65"/>
      <c r="J36" s="63"/>
      <c r="K36" s="63"/>
      <c r="L36" s="66"/>
      <c r="M36" s="66"/>
      <c r="N36" s="78"/>
      <c r="O36" s="49"/>
      <c r="P36" s="78"/>
      <c r="Q36" s="78"/>
      <c r="R36" s="65"/>
      <c r="S36" s="77"/>
      <c r="T36" s="78"/>
      <c r="U36" s="35"/>
      <c r="X36" s="47"/>
    </row>
    <row r="37" spans="1:26" x14ac:dyDescent="0.4">
      <c r="B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218"/>
      <c r="X37" s="47"/>
    </row>
    <row r="38" spans="1:26" x14ac:dyDescent="0.4"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4"/>
      <c r="X38" s="47"/>
    </row>
    <row r="39" spans="1:26" x14ac:dyDescent="0.4">
      <c r="C39" s="4"/>
      <c r="D39" s="4"/>
      <c r="E39" s="4"/>
      <c r="F39" s="4"/>
      <c r="G39" s="4"/>
      <c r="H39" s="4"/>
      <c r="I39" s="4"/>
      <c r="J39" s="47"/>
      <c r="K39" s="4"/>
      <c r="L39" s="159"/>
      <c r="M39" s="47"/>
      <c r="N39" s="4"/>
      <c r="O39" s="4"/>
      <c r="P39" s="4"/>
      <c r="Q39" s="4"/>
      <c r="S39" s="159"/>
      <c r="T39" s="4"/>
      <c r="U39" s="146"/>
      <c r="V39" s="4"/>
      <c r="X39" s="47"/>
    </row>
    <row r="40" spans="1:26" x14ac:dyDescent="0.4">
      <c r="G40" s="80"/>
      <c r="I40" s="79"/>
      <c r="J40" s="64"/>
      <c r="L40" s="80"/>
      <c r="M40" s="80"/>
      <c r="Q40" s="4"/>
      <c r="S40" s="64"/>
      <c r="U40" s="80"/>
    </row>
    <row r="41" spans="1:26" x14ac:dyDescent="0.4">
      <c r="I41" s="80"/>
      <c r="J41" s="64"/>
      <c r="L41" s="79"/>
      <c r="M41" s="80"/>
      <c r="Q41" s="64"/>
      <c r="S41" s="64"/>
    </row>
    <row r="42" spans="1:26" x14ac:dyDescent="0.4">
      <c r="J42" s="66"/>
      <c r="M42" s="80"/>
    </row>
    <row r="43" spans="1:26" x14ac:dyDescent="0.4">
      <c r="L43" s="80"/>
    </row>
    <row r="44" spans="1:26" x14ac:dyDescent="0.4">
      <c r="L44" s="80"/>
      <c r="M44" s="79"/>
    </row>
    <row r="45" spans="1:26" x14ac:dyDescent="0.4">
      <c r="L45" s="80"/>
    </row>
    <row r="46" spans="1:26" x14ac:dyDescent="0.4">
      <c r="L46" s="79"/>
    </row>
    <row r="47" spans="1:26" x14ac:dyDescent="0.4">
      <c r="L47" s="64"/>
    </row>
  </sheetData>
  <mergeCells count="23">
    <mergeCell ref="C7:G7"/>
    <mergeCell ref="O7:W7"/>
    <mergeCell ref="F8:F9"/>
    <mergeCell ref="G8:G9"/>
    <mergeCell ref="U8:U9"/>
    <mergeCell ref="Q8:Q9"/>
    <mergeCell ref="W8:W9"/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</mergeCells>
  <conditionalFormatting sqref="A11:A32">
    <cfRule type="duplicateValues" dxfId="0" priority="2"/>
  </conditionalFormatting>
  <printOptions horizontalCentered="1"/>
  <pageMargins left="0.47244094488188998" right="0.43307086614173201" top="0.39370078740157499" bottom="0.196850393700787" header="0.31496062992126" footer="0.196850393700787"/>
  <pageSetup paperSize="9" scale="44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24"/>
  <sheetViews>
    <sheetView rightToLeft="1" view="pageBreakPreview" zoomScaleNormal="100" zoomScaleSheetLayoutView="100" workbookViewId="0">
      <selection activeCell="E15" sqref="E15"/>
    </sheetView>
  </sheetViews>
  <sheetFormatPr defaultColWidth="9.140625" defaultRowHeight="19.5" x14ac:dyDescent="0.5"/>
  <cols>
    <col min="1" max="1" width="25.5703125" style="91" customWidth="1"/>
    <col min="2" max="2" width="0.42578125" style="91" customWidth="1"/>
    <col min="3" max="3" width="17.28515625" style="91" bestFit="1" customWidth="1"/>
    <col min="4" max="4" width="0.5703125" style="91" customWidth="1"/>
    <col min="5" max="5" width="26.7109375" style="91" bestFit="1" customWidth="1"/>
    <col min="6" max="6" width="0.5703125" style="91" customWidth="1"/>
    <col min="7" max="7" width="18.42578125" style="91" bestFit="1" customWidth="1"/>
    <col min="8" max="8" width="0.42578125" style="91" customWidth="1"/>
    <col min="9" max="9" width="12" style="91" bestFit="1" customWidth="1"/>
    <col min="10" max="10" width="0.42578125" style="91" customWidth="1"/>
    <col min="11" max="11" width="15.28515625" style="91" bestFit="1" customWidth="1"/>
    <col min="12" max="12" width="0.28515625" style="91" customWidth="1"/>
    <col min="13" max="13" width="8.28515625" style="91" customWidth="1"/>
    <col min="14" max="14" width="0.42578125" style="91" customWidth="1"/>
    <col min="15" max="15" width="15" style="91" customWidth="1"/>
    <col min="16" max="16" width="0.42578125" style="91" customWidth="1"/>
    <col min="17" max="17" width="8.140625" style="91" customWidth="1"/>
    <col min="18" max="18" width="0.42578125" style="91" customWidth="1"/>
    <col min="19" max="19" width="11.85546875" style="91" customWidth="1"/>
    <col min="20" max="20" width="0.42578125" style="91" customWidth="1"/>
    <col min="21" max="21" width="15.28515625" style="91" bestFit="1" customWidth="1"/>
    <col min="22" max="22" width="0.5703125" style="91" customWidth="1"/>
    <col min="23" max="23" width="15" style="91" hidden="1" customWidth="1"/>
    <col min="24" max="24" width="0.42578125" style="91" hidden="1" customWidth="1"/>
    <col min="25" max="25" width="7" style="91" hidden="1" customWidth="1"/>
    <col min="26" max="26" width="15.7109375" style="91" bestFit="1" customWidth="1"/>
    <col min="27" max="27" width="0.5703125" style="91" customWidth="1"/>
    <col min="28" max="28" width="19.5703125" style="91" customWidth="1"/>
    <col min="29" max="29" width="0.42578125" style="91" customWidth="1"/>
    <col min="30" max="30" width="16" style="91" customWidth="1"/>
    <col min="31" max="31" width="0.28515625" style="91" customWidth="1"/>
    <col min="32" max="32" width="12.5703125" style="91" bestFit="1" customWidth="1"/>
    <col min="33" max="33" width="0.42578125" style="91" customWidth="1"/>
    <col min="34" max="34" width="12.5703125" style="91" bestFit="1" customWidth="1"/>
    <col min="35" max="35" width="0.42578125" style="91" customWidth="1"/>
    <col min="36" max="36" width="10" style="91" bestFit="1" customWidth="1"/>
    <col min="37" max="16384" width="9.140625" style="91"/>
  </cols>
  <sheetData>
    <row r="1" spans="1:36" ht="24" x14ac:dyDescent="0.6">
      <c r="A1" s="260" t="str">
        <f>' سهام'!A1:W1</f>
        <v>‫صندوق اختصاصی بازارگردان توسعه ملی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37"/>
      <c r="Y1" s="237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24" x14ac:dyDescent="0.6">
      <c r="A2" s="260" t="s">
        <v>53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37"/>
      <c r="Y2" s="237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</row>
    <row r="3" spans="1:36" ht="24" x14ac:dyDescent="0.6">
      <c r="A3" s="260" t="str">
        <f>' سهام'!A3:W3</f>
        <v>برای ماه منتهی به خرداد ماه 1402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37"/>
      <c r="Y3" s="237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</row>
    <row r="4" spans="1:36" ht="24" x14ac:dyDescent="0.5">
      <c r="A4" s="246" t="s">
        <v>62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</row>
    <row r="6" spans="1:36" ht="20.25" thickBot="1" x14ac:dyDescent="0.55000000000000004">
      <c r="A6" s="239" t="s">
        <v>21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86"/>
      <c r="O6" s="238"/>
      <c r="P6" s="238"/>
      <c r="Q6" s="238"/>
      <c r="R6" s="238"/>
      <c r="S6" s="238"/>
      <c r="T6" s="92"/>
      <c r="U6" s="240"/>
      <c r="V6" s="240"/>
      <c r="W6" s="240"/>
      <c r="X6" s="240"/>
      <c r="Y6" s="240"/>
      <c r="Z6" s="240"/>
      <c r="AB6" s="238"/>
      <c r="AC6" s="238"/>
      <c r="AD6" s="238"/>
      <c r="AE6" s="238"/>
      <c r="AF6" s="238"/>
      <c r="AG6" s="238"/>
      <c r="AH6" s="238"/>
      <c r="AI6" s="238"/>
      <c r="AJ6" s="238"/>
    </row>
    <row r="7" spans="1:36" ht="21" x14ac:dyDescent="0.55000000000000004">
      <c r="A7" s="238" t="s">
        <v>22</v>
      </c>
      <c r="B7" s="86"/>
      <c r="C7" s="253" t="s">
        <v>10</v>
      </c>
      <c r="D7" s="86"/>
      <c r="E7" s="254" t="s">
        <v>9</v>
      </c>
      <c r="F7" s="92"/>
      <c r="G7" s="251" t="s">
        <v>32</v>
      </c>
      <c r="H7" s="86"/>
      <c r="I7" s="253" t="s">
        <v>25</v>
      </c>
      <c r="J7" s="86"/>
      <c r="K7" s="254" t="s">
        <v>8</v>
      </c>
      <c r="L7" s="253"/>
      <c r="M7" s="254" t="s">
        <v>7</v>
      </c>
      <c r="N7" s="86"/>
      <c r="O7" s="243"/>
      <c r="P7" s="238"/>
      <c r="Q7" s="238"/>
      <c r="R7" s="238"/>
      <c r="S7" s="116"/>
      <c r="T7" s="86"/>
      <c r="U7" s="252"/>
      <c r="V7" s="252"/>
      <c r="W7" s="252"/>
      <c r="X7" s="50"/>
      <c r="Y7" s="252"/>
      <c r="Z7" s="252"/>
      <c r="AA7" s="50"/>
      <c r="AB7" s="243"/>
      <c r="AC7" s="238"/>
      <c r="AD7" s="238"/>
      <c r="AE7" s="86"/>
      <c r="AF7" s="238"/>
      <c r="AG7" s="238"/>
      <c r="AH7" s="238"/>
      <c r="AI7" s="93"/>
      <c r="AJ7" s="238"/>
    </row>
    <row r="8" spans="1:36" s="50" customFormat="1" ht="31.5" customHeight="1" thickBot="1" x14ac:dyDescent="0.6">
      <c r="A8" s="239"/>
      <c r="B8" s="86"/>
      <c r="C8" s="255"/>
      <c r="D8" s="86"/>
      <c r="E8" s="255"/>
      <c r="F8" s="117"/>
      <c r="G8" s="239"/>
      <c r="H8" s="86"/>
      <c r="I8" s="255"/>
      <c r="J8" s="86"/>
      <c r="K8" s="255"/>
      <c r="L8" s="254"/>
      <c r="M8" s="255"/>
      <c r="N8" s="86"/>
      <c r="O8" s="243"/>
      <c r="P8" s="238"/>
      <c r="Q8" s="238"/>
      <c r="R8" s="238"/>
      <c r="S8" s="116"/>
      <c r="T8" s="86"/>
      <c r="W8" s="92"/>
      <c r="AB8" s="243"/>
      <c r="AC8" s="238"/>
      <c r="AD8" s="238"/>
      <c r="AE8" s="86"/>
      <c r="AF8" s="238"/>
      <c r="AG8" s="238"/>
      <c r="AH8" s="238"/>
      <c r="AI8" s="93"/>
      <c r="AJ8" s="238"/>
    </row>
    <row r="9" spans="1:36" s="50" customFormat="1" ht="55.5" customHeight="1" x14ac:dyDescent="0.55000000000000004">
      <c r="A9" s="134" t="s">
        <v>165</v>
      </c>
      <c r="B9" s="86"/>
      <c r="C9" s="92" t="s">
        <v>163</v>
      </c>
      <c r="D9" s="86"/>
      <c r="E9" s="92" t="s">
        <v>164</v>
      </c>
      <c r="F9" s="92"/>
      <c r="G9" s="86" t="s">
        <v>141</v>
      </c>
      <c r="H9" s="86"/>
      <c r="I9" s="92" t="s">
        <v>160</v>
      </c>
      <c r="J9" s="86"/>
      <c r="K9" s="92">
        <v>18</v>
      </c>
      <c r="L9" s="92"/>
      <c r="M9" s="92"/>
      <c r="N9" s="86"/>
      <c r="O9" s="93"/>
      <c r="P9" s="86"/>
      <c r="Q9" s="86"/>
      <c r="R9" s="86"/>
      <c r="S9" s="116"/>
      <c r="T9" s="86"/>
      <c r="W9" s="92"/>
      <c r="AB9" s="93"/>
      <c r="AC9" s="86"/>
      <c r="AD9" s="86"/>
      <c r="AE9" s="86"/>
      <c r="AF9" s="86"/>
      <c r="AG9" s="86"/>
      <c r="AH9" s="86"/>
      <c r="AI9" s="93"/>
      <c r="AJ9" s="86"/>
    </row>
    <row r="10" spans="1:36" s="50" customFormat="1" ht="21" x14ac:dyDescent="0.55000000000000004">
      <c r="A10" s="86"/>
      <c r="B10" s="86"/>
      <c r="C10" s="92"/>
      <c r="D10" s="86"/>
      <c r="E10" s="92"/>
      <c r="F10" s="92"/>
      <c r="G10" s="86"/>
      <c r="H10" s="86"/>
      <c r="I10" s="92"/>
      <c r="J10" s="86"/>
      <c r="K10" s="92"/>
      <c r="L10" s="92"/>
      <c r="M10" s="92"/>
      <c r="N10" s="86"/>
      <c r="O10" s="93"/>
      <c r="P10" s="86"/>
      <c r="Q10" s="86"/>
      <c r="R10" s="86"/>
      <c r="S10" s="116"/>
      <c r="T10" s="86"/>
      <c r="W10" s="92"/>
      <c r="AB10" s="93"/>
      <c r="AC10" s="86"/>
      <c r="AD10" s="86"/>
      <c r="AE10" s="86"/>
      <c r="AF10" s="86"/>
      <c r="AG10" s="86"/>
      <c r="AH10" s="86"/>
      <c r="AI10" s="93"/>
      <c r="AJ10" s="86"/>
    </row>
    <row r="11" spans="1:36" ht="20.25" customHeight="1" thickBot="1" x14ac:dyDescent="0.55000000000000004">
      <c r="A11" s="97"/>
      <c r="B11" s="86"/>
      <c r="C11" s="86"/>
      <c r="D11" s="86"/>
      <c r="E11" s="239" t="s">
        <v>156</v>
      </c>
      <c r="F11" s="239"/>
      <c r="G11" s="239"/>
      <c r="H11" s="86"/>
      <c r="I11" s="239" t="s">
        <v>11</v>
      </c>
      <c r="J11" s="239"/>
      <c r="K11" s="239"/>
      <c r="L11" s="239"/>
      <c r="M11" s="239"/>
      <c r="N11" s="239"/>
      <c r="O11" s="239"/>
      <c r="P11" s="87"/>
      <c r="Q11" s="239" t="s">
        <v>172</v>
      </c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86"/>
      <c r="AF11" s="87"/>
      <c r="AG11" s="87"/>
      <c r="AH11" s="87"/>
      <c r="AI11" s="86"/>
      <c r="AJ11" s="95"/>
    </row>
    <row r="12" spans="1:36" ht="19.5" customHeight="1" x14ac:dyDescent="0.5">
      <c r="A12" s="238" t="s">
        <v>22</v>
      </c>
      <c r="B12" s="86"/>
      <c r="C12" s="241" t="s">
        <v>3</v>
      </c>
      <c r="D12" s="251"/>
      <c r="E12" s="251" t="s">
        <v>0</v>
      </c>
      <c r="F12" s="118"/>
      <c r="G12" s="251" t="s">
        <v>23</v>
      </c>
      <c r="H12" s="86"/>
      <c r="I12" s="252" t="s">
        <v>4</v>
      </c>
      <c r="J12" s="252"/>
      <c r="K12" s="252"/>
      <c r="L12" s="252" t="s">
        <v>5</v>
      </c>
      <c r="M12" s="252"/>
      <c r="N12" s="252"/>
      <c r="O12" s="252"/>
      <c r="P12" s="86"/>
      <c r="Q12" s="238" t="s">
        <v>3</v>
      </c>
      <c r="R12" s="86"/>
      <c r="S12" s="238" t="s">
        <v>33</v>
      </c>
      <c r="T12" s="86"/>
      <c r="U12" s="238" t="s">
        <v>0</v>
      </c>
      <c r="V12" s="86"/>
      <c r="W12" s="243" t="s">
        <v>23</v>
      </c>
      <c r="X12" s="86"/>
      <c r="Y12" s="258" t="s">
        <v>57</v>
      </c>
      <c r="Z12" s="243" t="s">
        <v>0</v>
      </c>
      <c r="AA12" s="87"/>
      <c r="AB12" s="243" t="s">
        <v>23</v>
      </c>
      <c r="AC12" s="86"/>
      <c r="AD12" s="238" t="s">
        <v>146</v>
      </c>
      <c r="AE12" s="86"/>
      <c r="AF12" s="87"/>
      <c r="AG12" s="87"/>
      <c r="AH12" s="87"/>
      <c r="AI12" s="86"/>
      <c r="AJ12" s="95"/>
    </row>
    <row r="13" spans="1:36" ht="20.25" thickBot="1" x14ac:dyDescent="0.55000000000000004">
      <c r="A13" s="239"/>
      <c r="B13" s="86"/>
      <c r="C13" s="242"/>
      <c r="D13" s="238"/>
      <c r="E13" s="239"/>
      <c r="F13" s="99"/>
      <c r="G13" s="239"/>
      <c r="H13" s="86"/>
      <c r="I13" s="89" t="s">
        <v>3</v>
      </c>
      <c r="J13" s="92"/>
      <c r="K13" s="89" t="s">
        <v>0</v>
      </c>
      <c r="L13" s="50"/>
      <c r="M13" s="89" t="s">
        <v>3</v>
      </c>
      <c r="N13" s="50"/>
      <c r="O13" s="98" t="s">
        <v>52</v>
      </c>
      <c r="P13" s="86"/>
      <c r="Q13" s="239"/>
      <c r="R13" s="99"/>
      <c r="S13" s="239"/>
      <c r="T13" s="99"/>
      <c r="U13" s="239"/>
      <c r="V13" s="99"/>
      <c r="W13" s="242"/>
      <c r="X13" s="86"/>
      <c r="Y13" s="259"/>
      <c r="Z13" s="242"/>
      <c r="AA13" s="87"/>
      <c r="AB13" s="242"/>
      <c r="AC13" s="86"/>
      <c r="AD13" s="239" t="s">
        <v>146</v>
      </c>
      <c r="AE13" s="86"/>
      <c r="AF13" s="87"/>
      <c r="AG13" s="87"/>
      <c r="AH13" s="87"/>
      <c r="AI13" s="86"/>
      <c r="AJ13" s="95"/>
    </row>
    <row r="14" spans="1:36" x14ac:dyDescent="0.5">
      <c r="A14" s="86"/>
      <c r="B14" s="86"/>
      <c r="C14" s="93"/>
      <c r="D14" s="86"/>
      <c r="E14" s="86" t="s">
        <v>61</v>
      </c>
      <c r="F14" s="86"/>
      <c r="G14" s="86" t="s">
        <v>61</v>
      </c>
      <c r="H14" s="86"/>
      <c r="I14" s="50"/>
      <c r="J14" s="92"/>
      <c r="K14" s="86" t="s">
        <v>61</v>
      </c>
      <c r="L14" s="50"/>
      <c r="M14" s="50"/>
      <c r="N14" s="50"/>
      <c r="O14" s="86" t="s">
        <v>61</v>
      </c>
      <c r="P14" s="86"/>
      <c r="Q14" s="86"/>
      <c r="R14" s="86"/>
      <c r="S14" s="86" t="s">
        <v>61</v>
      </c>
      <c r="T14" s="86"/>
      <c r="U14" s="86" t="s">
        <v>61</v>
      </c>
      <c r="V14" s="75"/>
      <c r="W14" s="75" t="s">
        <v>61</v>
      </c>
      <c r="X14" s="86"/>
      <c r="Y14" s="105"/>
      <c r="Z14" s="86" t="s">
        <v>61</v>
      </c>
      <c r="AA14" s="87"/>
      <c r="AB14" s="86" t="s">
        <v>61</v>
      </c>
      <c r="AC14" s="86"/>
      <c r="AD14" s="96"/>
      <c r="AE14" s="86"/>
      <c r="AF14" s="87"/>
      <c r="AG14" s="87"/>
      <c r="AH14" s="87"/>
      <c r="AI14" s="86"/>
      <c r="AJ14" s="95"/>
    </row>
    <row r="15" spans="1:36" s="139" customFormat="1" ht="37.5" customHeight="1" x14ac:dyDescent="0.5">
      <c r="A15" s="134" t="s">
        <v>165</v>
      </c>
      <c r="B15" s="135"/>
      <c r="C15" s="180">
        <v>10000</v>
      </c>
      <c r="D15" s="133"/>
      <c r="E15" s="180">
        <v>10000000000</v>
      </c>
      <c r="F15" s="200"/>
      <c r="G15" s="180">
        <v>9992750000</v>
      </c>
      <c r="H15" s="200"/>
      <c r="I15" s="155">
        <v>0</v>
      </c>
      <c r="J15" s="200"/>
      <c r="K15" s="155">
        <v>0</v>
      </c>
      <c r="L15" s="200"/>
      <c r="M15" s="200">
        <v>0</v>
      </c>
      <c r="N15" s="200"/>
      <c r="O15" s="200">
        <v>0</v>
      </c>
      <c r="P15" s="200"/>
      <c r="Q15" s="155">
        <v>10000</v>
      </c>
      <c r="R15" s="200"/>
      <c r="S15" s="155">
        <v>1000000</v>
      </c>
      <c r="T15" s="200"/>
      <c r="U15" s="155">
        <v>10000000000</v>
      </c>
      <c r="V15" s="35"/>
      <c r="W15" s="35">
        <v>2504545969</v>
      </c>
      <c r="X15" s="136"/>
      <c r="Y15" s="137">
        <f>W15/' سهام'!$X$2</f>
        <v>6.5117132618697931E-5</v>
      </c>
      <c r="Z15" s="155">
        <v>10000000000</v>
      </c>
      <c r="AA15" s="155"/>
      <c r="AB15" s="155">
        <v>9992750000</v>
      </c>
      <c r="AC15" s="155"/>
      <c r="AD15" s="229">
        <f>AB15/' سهام'!X2</f>
        <v>2.5980726048933374E-4</v>
      </c>
      <c r="AE15" s="135"/>
      <c r="AF15" s="138"/>
      <c r="AG15" s="138"/>
      <c r="AH15" s="138"/>
      <c r="AI15" s="135"/>
      <c r="AJ15" s="140"/>
    </row>
    <row r="16" spans="1:36" x14ac:dyDescent="0.5">
      <c r="C16" s="130"/>
      <c r="D16" s="130"/>
      <c r="E16" s="130"/>
      <c r="F16" s="130"/>
      <c r="G16" s="130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3:34" x14ac:dyDescent="0.5">
      <c r="C17" s="102"/>
      <c r="G17" s="102"/>
      <c r="Q17" s="130"/>
      <c r="S17" s="101"/>
      <c r="W17" s="102"/>
    </row>
    <row r="18" spans="3:34" x14ac:dyDescent="0.5"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AH18" s="102"/>
    </row>
    <row r="19" spans="3:34" x14ac:dyDescent="0.5">
      <c r="K19" s="103"/>
    </row>
    <row r="20" spans="3:34" x14ac:dyDescent="0.5">
      <c r="K20" s="104"/>
    </row>
    <row r="21" spans="3:34" x14ac:dyDescent="0.5">
      <c r="K21" s="102"/>
      <c r="U21" s="257"/>
      <c r="V21" s="257"/>
      <c r="W21" s="257"/>
    </row>
    <row r="22" spans="3:34" x14ac:dyDescent="0.5">
      <c r="U22" s="8"/>
      <c r="V22" s="8"/>
      <c r="W22" s="141"/>
    </row>
    <row r="23" spans="3:34" x14ac:dyDescent="0.5">
      <c r="O23" s="256"/>
      <c r="P23" s="256"/>
      <c r="Q23" s="256"/>
      <c r="U23" s="96"/>
      <c r="V23" s="96"/>
    </row>
    <row r="24" spans="3:34" x14ac:dyDescent="0.5">
      <c r="S24" s="141"/>
      <c r="U24" s="130"/>
      <c r="V24" s="130"/>
    </row>
  </sheetData>
  <mergeCells count="52">
    <mergeCell ref="AB12:AB13"/>
    <mergeCell ref="Q11:AD11"/>
    <mergeCell ref="A1:W1"/>
    <mergeCell ref="X1:Y1"/>
    <mergeCell ref="A2:W2"/>
    <mergeCell ref="X2:Y2"/>
    <mergeCell ref="A3:W3"/>
    <mergeCell ref="X3:Y3"/>
    <mergeCell ref="Z12:Z13"/>
    <mergeCell ref="E11:G11"/>
    <mergeCell ref="I11:O11"/>
    <mergeCell ref="S12:S13"/>
    <mergeCell ref="U12:U13"/>
    <mergeCell ref="I12:K12"/>
    <mergeCell ref="L12:O12"/>
    <mergeCell ref="U6:Z6"/>
    <mergeCell ref="O23:Q23"/>
    <mergeCell ref="U21:W21"/>
    <mergeCell ref="A12:A13"/>
    <mergeCell ref="Y12:Y13"/>
    <mergeCell ref="C12:C13"/>
    <mergeCell ref="D12:D13"/>
    <mergeCell ref="W12:W13"/>
    <mergeCell ref="Q12:Q13"/>
    <mergeCell ref="E12:E13"/>
    <mergeCell ref="G12:G13"/>
    <mergeCell ref="A4:Y4"/>
    <mergeCell ref="AD12:AD13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U7:W7"/>
    <mergeCell ref="AB7:AB8"/>
    <mergeCell ref="AC7:AC8"/>
    <mergeCell ref="AD7:AD8"/>
    <mergeCell ref="Y7:Z7"/>
    <mergeCell ref="G7:G8"/>
    <mergeCell ref="L7:L8"/>
    <mergeCell ref="AB6:AJ6"/>
    <mergeCell ref="O6:S6"/>
    <mergeCell ref="A6:M6"/>
    <mergeCell ref="AJ7:AJ8"/>
    <mergeCell ref="AF7:AF8"/>
    <mergeCell ref="AG7:AG8"/>
    <mergeCell ref="AH7:AH8"/>
  </mergeCells>
  <printOptions horizontalCentered="1"/>
  <pageMargins left="0.70866141732283505" right="0.70866141732283505" top="0.74803149606299202" bottom="0.74803149606299202" header="0.31496062992126" footer="0.31496062992126"/>
  <pageSetup scale="51" firstPageNumber="3" orientation="landscape" useFirstPageNumber="1" r:id="rId1"/>
  <headerFooter>
    <oddFooter>&amp;C&amp;"B Nazanin,Bold"2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0"/>
  <sheetViews>
    <sheetView rightToLeft="1" view="pageBreakPreview" topLeftCell="A13" zoomScaleNormal="100" zoomScaleSheetLayoutView="100" workbookViewId="0">
      <selection activeCell="U13" sqref="U13"/>
    </sheetView>
  </sheetViews>
  <sheetFormatPr defaultColWidth="9.140625" defaultRowHeight="15.75" x14ac:dyDescent="0.4"/>
  <cols>
    <col min="1" max="1" width="33" style="4" bestFit="1" customWidth="1"/>
    <col min="2" max="2" width="0.7109375" style="4" customWidth="1"/>
    <col min="3" max="3" width="18.85546875" style="4" bestFit="1" customWidth="1"/>
    <col min="4" max="4" width="0.7109375" style="4" customWidth="1"/>
    <col min="5" max="5" width="13.42578125" style="4" bestFit="1" customWidth="1"/>
    <col min="6" max="6" width="0.7109375" style="4" customWidth="1"/>
    <col min="7" max="7" width="11.140625" style="4" customWidth="1"/>
    <col min="8" max="8" width="0.42578125" style="4" customWidth="1"/>
    <col min="9" max="9" width="8.7109375" style="4" customWidth="1"/>
    <col min="10" max="10" width="0.5703125" style="4" customWidth="1"/>
    <col min="11" max="11" width="23" style="4" bestFit="1" customWidth="1"/>
    <col min="12" max="12" width="0.42578125" style="4" customWidth="1"/>
    <col min="13" max="13" width="17.5703125" style="4" bestFit="1" customWidth="1"/>
    <col min="14" max="14" width="0.42578125" style="4" customWidth="1"/>
    <col min="15" max="15" width="17.140625" style="4" bestFit="1" customWidth="1"/>
    <col min="16" max="16" width="0.42578125" style="4" customWidth="1"/>
    <col min="17" max="17" width="17" style="4" bestFit="1" customWidth="1"/>
    <col min="18" max="18" width="0.5703125" style="4" customWidth="1"/>
    <col min="19" max="19" width="9.5703125" style="4" customWidth="1"/>
    <col min="20" max="20" width="13.28515625" style="4" bestFit="1" customWidth="1"/>
    <col min="21" max="21" width="14.85546875" style="4" bestFit="1" customWidth="1"/>
    <col min="22" max="16384" width="9.140625" style="4"/>
  </cols>
  <sheetData>
    <row r="1" spans="1:21" ht="21" x14ac:dyDescent="0.55000000000000004">
      <c r="A1" s="237" t="str">
        <f>' سهام'!A1:W1</f>
        <v>‫صندوق اختصاصی بازارگردان توسعه ملی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</row>
    <row r="2" spans="1:21" ht="21" x14ac:dyDescent="0.55000000000000004">
      <c r="A2" s="237" t="s">
        <v>53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15"/>
      <c r="U2" s="70"/>
    </row>
    <row r="3" spans="1:21" ht="20.25" customHeight="1" x14ac:dyDescent="0.55000000000000004">
      <c r="A3" s="237" t="str">
        <f>' سهام'!A3:W3</f>
        <v>برای ماه منتهی به خرداد ماه 1402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4" spans="1:21" ht="27" customHeight="1" x14ac:dyDescent="0.4">
      <c r="A4" s="246" t="s">
        <v>89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21" ht="21" customHeight="1" thickBot="1" x14ac:dyDescent="0.4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U5" s="46">
        <f>' سهام'!X2</f>
        <v>38462166073339</v>
      </c>
    </row>
    <row r="6" spans="1:21" ht="36" customHeight="1" thickBot="1" x14ac:dyDescent="0.55000000000000004">
      <c r="A6" s="86"/>
      <c r="B6" s="90"/>
      <c r="C6" s="239" t="s">
        <v>15</v>
      </c>
      <c r="D6" s="239"/>
      <c r="E6" s="239"/>
      <c r="F6" s="239"/>
      <c r="G6" s="239"/>
      <c r="H6" s="239"/>
      <c r="I6" s="239"/>
      <c r="J6" s="126"/>
      <c r="K6" s="99" t="s">
        <v>156</v>
      </c>
      <c r="L6" s="127"/>
      <c r="M6" s="261" t="s">
        <v>11</v>
      </c>
      <c r="N6" s="261"/>
      <c r="O6" s="261"/>
      <c r="P6" s="90"/>
      <c r="Q6" s="239" t="s">
        <v>172</v>
      </c>
      <c r="R6" s="239"/>
      <c r="S6" s="239"/>
      <c r="T6" s="32"/>
      <c r="U6" s="53"/>
    </row>
    <row r="7" spans="1:21" ht="24" customHeight="1" x14ac:dyDescent="0.5">
      <c r="A7" s="254" t="s">
        <v>12</v>
      </c>
      <c r="B7" s="238"/>
      <c r="C7" s="254" t="s">
        <v>13</v>
      </c>
      <c r="D7" s="126"/>
      <c r="E7" s="254" t="s">
        <v>14</v>
      </c>
      <c r="F7" s="126"/>
      <c r="G7" s="254" t="s">
        <v>35</v>
      </c>
      <c r="H7" s="126"/>
      <c r="I7" s="254" t="s">
        <v>36</v>
      </c>
      <c r="J7" s="238"/>
      <c r="K7" s="243" t="s">
        <v>6</v>
      </c>
      <c r="L7" s="126"/>
      <c r="M7" s="262" t="s">
        <v>37</v>
      </c>
      <c r="N7" s="91"/>
      <c r="O7" s="262" t="s">
        <v>38</v>
      </c>
      <c r="P7" s="90"/>
      <c r="Q7" s="241" t="s">
        <v>6</v>
      </c>
      <c r="R7" s="238"/>
      <c r="S7" s="251" t="s">
        <v>24</v>
      </c>
    </row>
    <row r="8" spans="1:21" ht="29.25" customHeight="1" thickBot="1" x14ac:dyDescent="0.55000000000000004">
      <c r="A8" s="255"/>
      <c r="B8" s="238"/>
      <c r="C8" s="255"/>
      <c r="D8" s="128"/>
      <c r="E8" s="255"/>
      <c r="F8" s="128"/>
      <c r="G8" s="255"/>
      <c r="H8" s="128"/>
      <c r="I8" s="255"/>
      <c r="J8" s="238"/>
      <c r="K8" s="242"/>
      <c r="L8" s="126"/>
      <c r="M8" s="261"/>
      <c r="N8" s="90"/>
      <c r="O8" s="261"/>
      <c r="P8" s="90"/>
      <c r="Q8" s="242"/>
      <c r="R8" s="238"/>
      <c r="S8" s="239"/>
    </row>
    <row r="9" spans="1:21" ht="18" customHeight="1" x14ac:dyDescent="0.5">
      <c r="A9" s="88"/>
      <c r="B9" s="13"/>
      <c r="C9" s="88"/>
      <c r="D9" s="13"/>
      <c r="E9" s="88"/>
      <c r="F9" s="13"/>
      <c r="G9" s="88"/>
      <c r="H9" s="13"/>
      <c r="I9" s="88"/>
      <c r="J9" s="14"/>
      <c r="K9" s="93" t="s">
        <v>61</v>
      </c>
      <c r="L9" s="126"/>
      <c r="M9" s="93" t="s">
        <v>61</v>
      </c>
      <c r="N9" s="90"/>
      <c r="O9" s="93" t="s">
        <v>61</v>
      </c>
      <c r="P9" s="90"/>
      <c r="Q9" s="93" t="s">
        <v>61</v>
      </c>
      <c r="R9" s="167"/>
      <c r="S9" s="93" t="s">
        <v>63</v>
      </c>
    </row>
    <row r="10" spans="1:21" ht="32.25" customHeight="1" x14ac:dyDescent="0.45">
      <c r="A10" s="82" t="s">
        <v>90</v>
      </c>
      <c r="B10" s="13"/>
      <c r="C10" s="200" t="s">
        <v>126</v>
      </c>
      <c r="D10" s="35"/>
      <c r="E10" s="171" t="s">
        <v>104</v>
      </c>
      <c r="F10" s="35"/>
      <c r="G10" s="158" t="s">
        <v>105</v>
      </c>
      <c r="H10" s="35"/>
      <c r="I10" s="129">
        <v>0</v>
      </c>
      <c r="J10" s="14"/>
      <c r="K10" s="155">
        <v>174397189252</v>
      </c>
      <c r="L10" s="35"/>
      <c r="M10" s="155">
        <v>10101154</v>
      </c>
      <c r="N10" s="155"/>
      <c r="O10" s="155">
        <v>172049563782</v>
      </c>
      <c r="P10" s="35"/>
      <c r="Q10" s="35">
        <v>2357726624</v>
      </c>
      <c r="R10" s="14"/>
      <c r="S10" s="165">
        <v>1E-4</v>
      </c>
      <c r="T10" s="202">
        <f>K10+M10-O10</f>
        <v>2357726624</v>
      </c>
      <c r="U10" s="202">
        <f>T10-Q10</f>
        <v>0</v>
      </c>
    </row>
    <row r="11" spans="1:21" ht="32.25" customHeight="1" x14ac:dyDescent="0.45">
      <c r="A11" s="82" t="s">
        <v>91</v>
      </c>
      <c r="B11" s="13"/>
      <c r="C11" s="200" t="s">
        <v>127</v>
      </c>
      <c r="D11" s="35"/>
      <c r="E11" s="171" t="s">
        <v>104</v>
      </c>
      <c r="F11" s="35"/>
      <c r="G11" s="158" t="s">
        <v>106</v>
      </c>
      <c r="H11" s="35"/>
      <c r="I11" s="129">
        <v>0</v>
      </c>
      <c r="J11" s="14"/>
      <c r="K11" s="155">
        <v>11304733686</v>
      </c>
      <c r="L11" s="35"/>
      <c r="M11" s="155">
        <v>31041624737</v>
      </c>
      <c r="N11" s="155"/>
      <c r="O11" s="155">
        <v>40828405174</v>
      </c>
      <c r="P11" s="35"/>
      <c r="Q11" s="35">
        <v>1517953249</v>
      </c>
      <c r="R11" s="14"/>
      <c r="S11" s="165">
        <v>0</v>
      </c>
      <c r="T11" s="202">
        <f t="shared" ref="T11:T24" si="0">K11+M11-O11</f>
        <v>1517953249</v>
      </c>
      <c r="U11" s="202">
        <f t="shared" ref="U11:U24" si="1">T11-Q11</f>
        <v>0</v>
      </c>
    </row>
    <row r="12" spans="1:21" ht="32.25" customHeight="1" x14ac:dyDescent="0.45">
      <c r="A12" s="82" t="s">
        <v>92</v>
      </c>
      <c r="B12" s="13"/>
      <c r="C12" s="200" t="s">
        <v>128</v>
      </c>
      <c r="D12" s="35"/>
      <c r="E12" s="171" t="s">
        <v>104</v>
      </c>
      <c r="F12" s="35"/>
      <c r="G12" s="158" t="s">
        <v>107</v>
      </c>
      <c r="H12" s="35"/>
      <c r="I12" s="129">
        <v>0</v>
      </c>
      <c r="J12" s="14"/>
      <c r="K12" s="197">
        <v>3989952601</v>
      </c>
      <c r="L12" s="35"/>
      <c r="M12" s="155">
        <v>45320491247</v>
      </c>
      <c r="N12" s="155"/>
      <c r="O12" s="155">
        <v>48794275996</v>
      </c>
      <c r="P12" s="35"/>
      <c r="Q12" s="35">
        <v>516167852</v>
      </c>
      <c r="R12" s="14"/>
      <c r="S12" s="165">
        <v>0</v>
      </c>
      <c r="T12" s="202">
        <f t="shared" si="0"/>
        <v>516167852</v>
      </c>
      <c r="U12" s="202">
        <f t="shared" si="1"/>
        <v>0</v>
      </c>
    </row>
    <row r="13" spans="1:21" ht="32.25" customHeight="1" x14ac:dyDescent="0.45">
      <c r="A13" s="82" t="s">
        <v>93</v>
      </c>
      <c r="B13" s="13"/>
      <c r="C13" s="200" t="s">
        <v>129</v>
      </c>
      <c r="D13" s="35"/>
      <c r="E13" s="171" t="s">
        <v>104</v>
      </c>
      <c r="F13" s="35"/>
      <c r="G13" s="158" t="s">
        <v>107</v>
      </c>
      <c r="H13" s="35"/>
      <c r="I13" s="129">
        <v>0</v>
      </c>
      <c r="J13" s="14"/>
      <c r="K13" s="197">
        <v>3904205770</v>
      </c>
      <c r="L13" s="35"/>
      <c r="M13" s="155">
        <v>14240125548</v>
      </c>
      <c r="N13" s="155"/>
      <c r="O13" s="155">
        <v>15756824133</v>
      </c>
      <c r="P13" s="35"/>
      <c r="Q13" s="35">
        <v>2387507185</v>
      </c>
      <c r="R13" s="14"/>
      <c r="S13" s="165">
        <v>1E-4</v>
      </c>
      <c r="T13" s="202">
        <f t="shared" si="0"/>
        <v>2387507185</v>
      </c>
      <c r="U13" s="202">
        <f t="shared" si="1"/>
        <v>0</v>
      </c>
    </row>
    <row r="14" spans="1:21" ht="32.25" customHeight="1" x14ac:dyDescent="0.45">
      <c r="A14" s="82" t="s">
        <v>94</v>
      </c>
      <c r="B14" s="13"/>
      <c r="C14" s="200" t="s">
        <v>130</v>
      </c>
      <c r="D14" s="35"/>
      <c r="E14" s="171" t="s">
        <v>104</v>
      </c>
      <c r="F14" s="35"/>
      <c r="G14" s="158" t="s">
        <v>107</v>
      </c>
      <c r="H14" s="35"/>
      <c r="I14" s="129">
        <v>0</v>
      </c>
      <c r="J14" s="14"/>
      <c r="K14" s="197">
        <v>866195550</v>
      </c>
      <c r="L14" s="35"/>
      <c r="M14" s="155">
        <v>24499546135</v>
      </c>
      <c r="N14" s="155"/>
      <c r="O14" s="155">
        <v>24254913159</v>
      </c>
      <c r="P14" s="35"/>
      <c r="Q14" s="35">
        <v>1110828526</v>
      </c>
      <c r="R14" s="14"/>
      <c r="S14" s="165">
        <v>0</v>
      </c>
      <c r="T14" s="202">
        <f t="shared" si="0"/>
        <v>1110828526</v>
      </c>
      <c r="U14" s="202">
        <f t="shared" si="1"/>
        <v>0</v>
      </c>
    </row>
    <row r="15" spans="1:21" ht="32.25" customHeight="1" x14ac:dyDescent="0.45">
      <c r="A15" s="82" t="s">
        <v>95</v>
      </c>
      <c r="B15" s="13"/>
      <c r="C15" s="200" t="s">
        <v>131</v>
      </c>
      <c r="D15" s="35"/>
      <c r="E15" s="171" t="s">
        <v>104</v>
      </c>
      <c r="F15" s="35"/>
      <c r="G15" s="158" t="s">
        <v>107</v>
      </c>
      <c r="H15" s="35"/>
      <c r="I15" s="129">
        <v>0</v>
      </c>
      <c r="J15" s="14"/>
      <c r="K15" s="197">
        <v>18643591933</v>
      </c>
      <c r="L15" s="35"/>
      <c r="M15" s="155">
        <v>37662841604</v>
      </c>
      <c r="N15" s="155"/>
      <c r="O15" s="155">
        <v>28446186266</v>
      </c>
      <c r="P15" s="35"/>
      <c r="Q15" s="35">
        <v>27860247271</v>
      </c>
      <c r="R15" s="14"/>
      <c r="S15" s="165">
        <v>8.0000000000000004E-4</v>
      </c>
      <c r="T15" s="202">
        <f t="shared" si="0"/>
        <v>27860247271</v>
      </c>
      <c r="U15" s="202">
        <f t="shared" si="1"/>
        <v>0</v>
      </c>
    </row>
    <row r="16" spans="1:21" ht="32.25" customHeight="1" x14ac:dyDescent="0.45">
      <c r="A16" s="82" t="s">
        <v>96</v>
      </c>
      <c r="B16" s="13"/>
      <c r="C16" s="200" t="s">
        <v>132</v>
      </c>
      <c r="D16" s="35"/>
      <c r="E16" s="172" t="s">
        <v>104</v>
      </c>
      <c r="F16" s="35"/>
      <c r="G16" s="158" t="s">
        <v>107</v>
      </c>
      <c r="H16" s="35"/>
      <c r="I16" s="129">
        <v>0</v>
      </c>
      <c r="J16" s="14"/>
      <c r="K16" s="197">
        <v>75512725427</v>
      </c>
      <c r="L16" s="35"/>
      <c r="M16" s="155">
        <v>19294837024</v>
      </c>
      <c r="N16" s="155"/>
      <c r="O16" s="155">
        <v>11505483351</v>
      </c>
      <c r="P16" s="35"/>
      <c r="Q16" s="35">
        <v>83302079100</v>
      </c>
      <c r="R16" s="14"/>
      <c r="S16" s="165">
        <v>2.3E-3</v>
      </c>
      <c r="T16" s="202">
        <f t="shared" si="0"/>
        <v>83302079100</v>
      </c>
      <c r="U16" s="202">
        <f t="shared" si="1"/>
        <v>0</v>
      </c>
    </row>
    <row r="17" spans="1:22" ht="32.25" customHeight="1" x14ac:dyDescent="0.45">
      <c r="A17" s="82" t="s">
        <v>97</v>
      </c>
      <c r="B17" s="13"/>
      <c r="C17" s="200" t="s">
        <v>133</v>
      </c>
      <c r="D17" s="35"/>
      <c r="E17" s="171" t="s">
        <v>104</v>
      </c>
      <c r="F17" s="35"/>
      <c r="G17" s="158" t="s">
        <v>107</v>
      </c>
      <c r="H17" s="35"/>
      <c r="I17" s="129">
        <v>0</v>
      </c>
      <c r="J17" s="14"/>
      <c r="K17" s="197">
        <v>19794746381</v>
      </c>
      <c r="L17" s="35"/>
      <c r="M17" s="155">
        <v>16501993446</v>
      </c>
      <c r="N17" s="155"/>
      <c r="O17" s="155">
        <v>30662680672</v>
      </c>
      <c r="P17" s="35"/>
      <c r="Q17" s="35">
        <v>5634059155</v>
      </c>
      <c r="R17" s="14"/>
      <c r="S17" s="165">
        <v>2.0000000000000001E-4</v>
      </c>
      <c r="T17" s="202">
        <f t="shared" si="0"/>
        <v>5634059155</v>
      </c>
      <c r="U17" s="202">
        <f t="shared" si="1"/>
        <v>0</v>
      </c>
    </row>
    <row r="18" spans="1:22" ht="32.25" customHeight="1" x14ac:dyDescent="0.45">
      <c r="A18" s="82" t="s">
        <v>98</v>
      </c>
      <c r="B18" s="13"/>
      <c r="C18" s="200" t="s">
        <v>134</v>
      </c>
      <c r="D18" s="35"/>
      <c r="E18" s="171" t="s">
        <v>104</v>
      </c>
      <c r="F18" s="35"/>
      <c r="G18" s="158" t="s">
        <v>107</v>
      </c>
      <c r="H18" s="35"/>
      <c r="I18" s="129">
        <v>0</v>
      </c>
      <c r="J18" s="14"/>
      <c r="K18" s="196">
        <v>13379641896</v>
      </c>
      <c r="L18" s="35"/>
      <c r="M18" s="155">
        <v>20283578575</v>
      </c>
      <c r="N18" s="155"/>
      <c r="O18" s="155">
        <v>32157347984</v>
      </c>
      <c r="P18" s="35"/>
      <c r="Q18" s="35">
        <v>1505872487</v>
      </c>
      <c r="R18" s="14"/>
      <c r="S18" s="165">
        <v>0</v>
      </c>
      <c r="T18" s="202">
        <f t="shared" si="0"/>
        <v>1505872487</v>
      </c>
      <c r="U18" s="202">
        <f t="shared" si="1"/>
        <v>0</v>
      </c>
    </row>
    <row r="19" spans="1:22" ht="32.25" customHeight="1" x14ac:dyDescent="0.45">
      <c r="A19" s="82" t="s">
        <v>99</v>
      </c>
      <c r="B19" s="13"/>
      <c r="C19" s="200" t="s">
        <v>135</v>
      </c>
      <c r="D19" s="35"/>
      <c r="E19" s="171" t="s">
        <v>104</v>
      </c>
      <c r="F19" s="35"/>
      <c r="G19" s="158" t="s">
        <v>107</v>
      </c>
      <c r="H19" s="35"/>
      <c r="I19" s="129">
        <v>0</v>
      </c>
      <c r="J19" s="14"/>
      <c r="K19" s="196">
        <v>59034414077</v>
      </c>
      <c r="L19" s="35"/>
      <c r="M19" s="155">
        <v>964938479</v>
      </c>
      <c r="N19" s="155"/>
      <c r="O19" s="155">
        <v>57276358</v>
      </c>
      <c r="P19" s="35"/>
      <c r="Q19" s="35">
        <v>59942076198</v>
      </c>
      <c r="R19" s="14"/>
      <c r="S19" s="165">
        <v>1.6000000000000001E-3</v>
      </c>
      <c r="T19" s="202">
        <f t="shared" si="0"/>
        <v>59942076198</v>
      </c>
      <c r="U19" s="202">
        <f t="shared" si="1"/>
        <v>0</v>
      </c>
    </row>
    <row r="20" spans="1:22" ht="32.25" customHeight="1" x14ac:dyDescent="0.45">
      <c r="A20" s="82" t="s">
        <v>100</v>
      </c>
      <c r="B20" s="13"/>
      <c r="C20" s="200" t="s">
        <v>136</v>
      </c>
      <c r="D20" s="35"/>
      <c r="E20" s="171" t="s">
        <v>104</v>
      </c>
      <c r="F20" s="35"/>
      <c r="G20" s="158" t="s">
        <v>107</v>
      </c>
      <c r="H20" s="35"/>
      <c r="I20" s="129">
        <v>0</v>
      </c>
      <c r="J20" s="14"/>
      <c r="K20" s="196">
        <v>77225113217</v>
      </c>
      <c r="L20" s="35"/>
      <c r="M20" s="155">
        <v>27159425314</v>
      </c>
      <c r="N20" s="155"/>
      <c r="O20" s="155">
        <v>39222158736</v>
      </c>
      <c r="P20" s="35"/>
      <c r="Q20" s="35">
        <v>65162379795</v>
      </c>
      <c r="R20" s="14"/>
      <c r="S20" s="165">
        <v>1.8E-3</v>
      </c>
      <c r="T20" s="202">
        <f t="shared" si="0"/>
        <v>65162379795</v>
      </c>
      <c r="U20" s="202">
        <f t="shared" si="1"/>
        <v>0</v>
      </c>
    </row>
    <row r="21" spans="1:22" ht="32.25" customHeight="1" x14ac:dyDescent="0.45">
      <c r="A21" s="82" t="s">
        <v>101</v>
      </c>
      <c r="B21" s="13"/>
      <c r="C21" s="200" t="s">
        <v>137</v>
      </c>
      <c r="D21" s="35"/>
      <c r="E21" s="171" t="s">
        <v>104</v>
      </c>
      <c r="F21" s="35"/>
      <c r="G21" s="158" t="s">
        <v>107</v>
      </c>
      <c r="H21" s="35"/>
      <c r="I21" s="129">
        <v>0</v>
      </c>
      <c r="J21" s="14"/>
      <c r="K21" s="196">
        <v>15886263481</v>
      </c>
      <c r="L21" s="35"/>
      <c r="M21" s="155">
        <v>67218986</v>
      </c>
      <c r="N21" s="155"/>
      <c r="O21" s="155">
        <v>57276358</v>
      </c>
      <c r="P21" s="35"/>
      <c r="Q21" s="35">
        <v>15896206109</v>
      </c>
      <c r="R21" s="14"/>
      <c r="S21" s="165">
        <v>4.0000000000000002E-4</v>
      </c>
      <c r="T21" s="202">
        <f t="shared" si="0"/>
        <v>15896206109</v>
      </c>
      <c r="U21" s="202">
        <f t="shared" si="1"/>
        <v>0</v>
      </c>
    </row>
    <row r="22" spans="1:22" ht="32.25" customHeight="1" x14ac:dyDescent="0.45">
      <c r="A22" s="82" t="s">
        <v>102</v>
      </c>
      <c r="B22" s="13"/>
      <c r="C22" s="200" t="s">
        <v>138</v>
      </c>
      <c r="D22" s="35"/>
      <c r="E22" s="171" t="s">
        <v>104</v>
      </c>
      <c r="F22" s="35"/>
      <c r="G22" s="158" t="s">
        <v>107</v>
      </c>
      <c r="H22" s="35"/>
      <c r="I22" s="129">
        <v>0</v>
      </c>
      <c r="J22" s="14"/>
      <c r="K22" s="196">
        <v>20042108611</v>
      </c>
      <c r="L22" s="35"/>
      <c r="M22" s="155">
        <v>28011738728</v>
      </c>
      <c r="N22" s="155"/>
      <c r="O22" s="155">
        <v>42370730236</v>
      </c>
      <c r="P22" s="35"/>
      <c r="Q22" s="35">
        <v>5683117103</v>
      </c>
      <c r="R22" s="14"/>
      <c r="S22" s="165">
        <v>2.0000000000000001E-4</v>
      </c>
      <c r="T22" s="202">
        <f t="shared" si="0"/>
        <v>5683117103</v>
      </c>
      <c r="U22" s="202">
        <f t="shared" si="1"/>
        <v>0</v>
      </c>
    </row>
    <row r="23" spans="1:22" ht="32.25" customHeight="1" x14ac:dyDescent="0.45">
      <c r="A23" s="82" t="s">
        <v>103</v>
      </c>
      <c r="B23" s="13"/>
      <c r="C23" s="200" t="s">
        <v>139</v>
      </c>
      <c r="D23" s="35"/>
      <c r="E23" s="171" t="s">
        <v>104</v>
      </c>
      <c r="F23" s="35"/>
      <c r="G23" s="158" t="s">
        <v>107</v>
      </c>
      <c r="H23" s="35"/>
      <c r="I23" s="129">
        <v>0</v>
      </c>
      <c r="J23" s="14"/>
      <c r="K23" s="196">
        <v>432565</v>
      </c>
      <c r="L23" s="35"/>
      <c r="M23" s="155">
        <v>1837</v>
      </c>
      <c r="N23" s="155"/>
      <c r="O23" s="155">
        <v>0</v>
      </c>
      <c r="P23" s="35"/>
      <c r="Q23" s="35">
        <v>434402</v>
      </c>
      <c r="R23" s="14"/>
      <c r="S23" s="165">
        <v>0</v>
      </c>
      <c r="T23" s="202">
        <f t="shared" si="0"/>
        <v>434402</v>
      </c>
      <c r="U23" s="202">
        <f t="shared" si="1"/>
        <v>0</v>
      </c>
    </row>
    <row r="24" spans="1:22" ht="32.25" customHeight="1" x14ac:dyDescent="0.45">
      <c r="A24" s="82" t="s">
        <v>147</v>
      </c>
      <c r="B24" s="13"/>
      <c r="C24" s="200" t="s">
        <v>148</v>
      </c>
      <c r="D24" s="35"/>
      <c r="E24" s="171" t="s">
        <v>104</v>
      </c>
      <c r="F24" s="35"/>
      <c r="G24" s="158" t="s">
        <v>149</v>
      </c>
      <c r="H24" s="35"/>
      <c r="I24" s="129">
        <v>0</v>
      </c>
      <c r="J24" s="14"/>
      <c r="K24" s="155">
        <v>388989171751</v>
      </c>
      <c r="L24" s="35"/>
      <c r="M24" s="155">
        <v>3336470465</v>
      </c>
      <c r="N24" s="155"/>
      <c r="O24" s="155">
        <v>0</v>
      </c>
      <c r="P24" s="35"/>
      <c r="Q24" s="35">
        <v>392325642216</v>
      </c>
      <c r="R24" s="14"/>
      <c r="S24" s="165">
        <v>1.0699999999999999E-2</v>
      </c>
      <c r="T24" s="202">
        <f t="shared" si="0"/>
        <v>392325642216</v>
      </c>
      <c r="U24" s="202">
        <f t="shared" si="1"/>
        <v>0</v>
      </c>
    </row>
    <row r="25" spans="1:22" ht="32.25" customHeight="1" x14ac:dyDescent="0.45">
      <c r="A25" s="82" t="s">
        <v>157</v>
      </c>
      <c r="B25" s="13"/>
      <c r="C25" s="200" t="s">
        <v>158</v>
      </c>
      <c r="D25" s="35"/>
      <c r="E25" s="171" t="s">
        <v>104</v>
      </c>
      <c r="F25" s="35"/>
      <c r="G25" s="158" t="s">
        <v>159</v>
      </c>
      <c r="H25" s="35"/>
      <c r="I25" s="129">
        <v>0</v>
      </c>
      <c r="J25" s="14"/>
      <c r="K25" s="155">
        <v>30001008236</v>
      </c>
      <c r="L25" s="35"/>
      <c r="M25" s="155">
        <v>127401542</v>
      </c>
      <c r="N25" s="155"/>
      <c r="O25" s="155">
        <v>0</v>
      </c>
      <c r="P25" s="35"/>
      <c r="Q25" s="35">
        <v>30128409778</v>
      </c>
      <c r="R25" s="14"/>
      <c r="S25" s="165">
        <v>8.0000000000000004E-4</v>
      </c>
      <c r="T25" s="202"/>
      <c r="U25" s="202"/>
    </row>
    <row r="26" spans="1:22" ht="32.25" customHeight="1" x14ac:dyDescent="0.45">
      <c r="A26" s="82" t="s">
        <v>173</v>
      </c>
      <c r="B26" s="13"/>
      <c r="C26" s="200" t="s">
        <v>174</v>
      </c>
      <c r="D26" s="35"/>
      <c r="E26" s="171" t="s">
        <v>104</v>
      </c>
      <c r="F26" s="35"/>
      <c r="G26" s="158" t="s">
        <v>175</v>
      </c>
      <c r="H26" s="35"/>
      <c r="I26" s="129">
        <v>0</v>
      </c>
      <c r="J26" s="14"/>
      <c r="K26" s="155">
        <v>0</v>
      </c>
      <c r="L26" s="35"/>
      <c r="M26" s="155">
        <v>30001012518</v>
      </c>
      <c r="N26" s="155"/>
      <c r="O26" s="155">
        <v>0</v>
      </c>
      <c r="P26" s="35"/>
      <c r="Q26" s="35">
        <v>30001012518</v>
      </c>
      <c r="R26" s="14"/>
      <c r="S26" s="165">
        <v>8.0000000000000004E-4</v>
      </c>
      <c r="T26" s="202"/>
      <c r="U26" s="202"/>
    </row>
    <row r="27" spans="1:22" ht="26.25" customHeight="1" thickBot="1" x14ac:dyDescent="0.45">
      <c r="A27" s="13" t="s">
        <v>2</v>
      </c>
      <c r="B27" s="13"/>
      <c r="C27" s="13"/>
      <c r="D27" s="13"/>
      <c r="E27" s="13"/>
      <c r="F27" s="13"/>
      <c r="G27" s="13"/>
      <c r="H27" s="13"/>
      <c r="I27" s="13"/>
      <c r="J27" s="14"/>
      <c r="K27" s="211">
        <f>SUM(K10:K26)</f>
        <v>912971494434</v>
      </c>
      <c r="L27" s="212"/>
      <c r="M27" s="211">
        <f>SUM(M10:M26)</f>
        <v>298523347339</v>
      </c>
      <c r="N27" s="1"/>
      <c r="O27" s="211">
        <f>SUM(O10:O26)</f>
        <v>486163122205</v>
      </c>
      <c r="P27" s="1"/>
      <c r="Q27" s="211">
        <f>SUM(Q10:Q26)</f>
        <v>725331719568</v>
      </c>
      <c r="R27" s="212"/>
      <c r="S27" s="213">
        <f>SUM(S10:S26)</f>
        <v>1.9799999999999998E-2</v>
      </c>
      <c r="U27" s="263"/>
      <c r="V27" s="263"/>
    </row>
    <row r="28" spans="1:22" ht="16.5" thickTop="1" x14ac:dyDescent="0.4">
      <c r="K28" s="80"/>
      <c r="M28" s="80"/>
      <c r="O28" s="80"/>
      <c r="Q28" s="80"/>
    </row>
    <row r="29" spans="1:22" x14ac:dyDescent="0.4">
      <c r="D29" s="13"/>
      <c r="E29" s="16"/>
      <c r="F29" s="13"/>
      <c r="G29" s="16"/>
      <c r="K29" s="80"/>
      <c r="M29" s="80"/>
      <c r="O29" s="80"/>
      <c r="Q29" s="80"/>
    </row>
    <row r="30" spans="1:22" x14ac:dyDescent="0.4">
      <c r="D30" s="13"/>
      <c r="E30" s="16"/>
      <c r="F30" s="13"/>
      <c r="G30" s="56"/>
      <c r="J30" s="46">
        <f t="shared" ref="J30" si="2">J27-J28-J29</f>
        <v>0</v>
      </c>
      <c r="K30" s="46"/>
      <c r="L30" s="46"/>
      <c r="M30" s="46"/>
      <c r="N30" s="46"/>
      <c r="O30" s="46"/>
      <c r="P30" s="46"/>
      <c r="Q30" s="46"/>
    </row>
    <row r="31" spans="1:22" x14ac:dyDescent="0.4">
      <c r="I31" s="13"/>
      <c r="K31" s="47"/>
      <c r="L31" s="47"/>
      <c r="M31" s="47"/>
      <c r="N31" s="47"/>
      <c r="O31" s="47"/>
      <c r="P31" s="47"/>
      <c r="Q31" s="47"/>
    </row>
    <row r="32" spans="1:22" x14ac:dyDescent="0.4">
      <c r="K32" s="46"/>
      <c r="Q32" s="47"/>
    </row>
    <row r="33" spans="1:17" x14ac:dyDescent="0.4">
      <c r="Q33" s="80"/>
    </row>
    <row r="40" spans="1:17" x14ac:dyDescent="0.4">
      <c r="A40" s="71"/>
    </row>
  </sheetData>
  <mergeCells count="21"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B7:B8"/>
    <mergeCell ref="I7:I8"/>
    <mergeCell ref="C6:I6"/>
    <mergeCell ref="M6:O6"/>
    <mergeCell ref="M7:M8"/>
    <mergeCell ref="U27:V27"/>
  </mergeCells>
  <printOptions horizontalCentered="1"/>
  <pageMargins left="0.70866141732283505" right="0.70866141732283505" top="0.74803149606299202" bottom="0.74803149606299202" header="0.31496062992126" footer="0.31496062992126"/>
  <pageSetup scale="65" firstPageNumber="2" orientation="landscape" useFirstPageNumber="1" r:id="rId1"/>
  <headerFooter>
    <oddFooter>&amp;C&amp;"B Nazanin,Bold"3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0F2F-EC12-4725-89FA-222A7DD42438}">
  <dimension ref="A1:V25"/>
  <sheetViews>
    <sheetView rightToLeft="1" view="pageBreakPreview" zoomScaleNormal="100" zoomScaleSheetLayoutView="100" workbookViewId="0">
      <selection activeCell="I6" sqref="I6"/>
    </sheetView>
  </sheetViews>
  <sheetFormatPr defaultRowHeight="18.75" x14ac:dyDescent="0.45"/>
  <cols>
    <col min="1" max="1" width="35.7109375" style="184" customWidth="1"/>
    <col min="2" max="2" width="0.7109375" style="184" customWidth="1"/>
    <col min="3" max="3" width="15.42578125" style="184" customWidth="1"/>
    <col min="4" max="4" width="0.28515625" style="184" customWidth="1"/>
    <col min="5" max="5" width="11" style="184" customWidth="1"/>
    <col min="6" max="6" width="0.28515625" style="184" customWidth="1"/>
    <col min="7" max="7" width="10.5703125" style="230" customWidth="1"/>
    <col min="8" max="8" width="0.42578125" style="184" customWidth="1"/>
    <col min="9" max="9" width="17.85546875" style="184" customWidth="1"/>
    <col min="10" max="10" width="0.28515625" style="184" customWidth="1"/>
    <col min="11" max="11" width="12.28515625" style="184" customWidth="1"/>
    <col min="12" max="12" width="0.28515625" style="184" customWidth="1"/>
    <col min="13" max="13" width="18.7109375" style="184" customWidth="1"/>
    <col min="14" max="14" width="0.42578125" style="184" customWidth="1"/>
    <col min="15" max="15" width="23.85546875" style="184" customWidth="1"/>
    <col min="16" max="16" width="0.42578125" style="184" customWidth="1"/>
    <col min="17" max="17" width="9.140625" style="184" customWidth="1"/>
    <col min="18" max="18" width="0.42578125" style="184" customWidth="1"/>
    <col min="19" max="19" width="19.5703125" style="184" customWidth="1"/>
    <col min="20" max="20" width="1" style="184" customWidth="1"/>
    <col min="21" max="21" width="13.5703125" style="184" bestFit="1" customWidth="1"/>
    <col min="22" max="16384" width="9.140625" style="184"/>
  </cols>
  <sheetData>
    <row r="1" spans="1:22" ht="52.5" customHeight="1" x14ac:dyDescent="0.45"/>
    <row r="2" spans="1:22" ht="24" x14ac:dyDescent="0.45">
      <c r="A2" s="246" t="s">
        <v>166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22" ht="19.5" thickBot="1" x14ac:dyDescent="0.5"/>
    <row r="4" spans="1:22" ht="20.25" thickBot="1" x14ac:dyDescent="0.5">
      <c r="A4" s="264" t="s">
        <v>15</v>
      </c>
      <c r="B4" s="264" t="s">
        <v>108</v>
      </c>
      <c r="C4" s="264" t="s">
        <v>108</v>
      </c>
      <c r="D4" s="264" t="s">
        <v>108</v>
      </c>
      <c r="E4" s="264" t="s">
        <v>108</v>
      </c>
      <c r="F4" s="264" t="s">
        <v>108</v>
      </c>
      <c r="G4" s="264" t="s">
        <v>108</v>
      </c>
      <c r="H4" s="192"/>
      <c r="I4" s="265" t="s">
        <v>176</v>
      </c>
      <c r="J4" s="265" t="s">
        <v>109</v>
      </c>
      <c r="K4" s="265" t="s">
        <v>109</v>
      </c>
      <c r="L4" s="265" t="s">
        <v>109</v>
      </c>
      <c r="M4" s="265" t="s">
        <v>109</v>
      </c>
      <c r="N4" s="193"/>
      <c r="O4" s="265" t="s">
        <v>177</v>
      </c>
      <c r="P4" s="265" t="s">
        <v>110</v>
      </c>
      <c r="Q4" s="265" t="s">
        <v>110</v>
      </c>
      <c r="R4" s="265" t="s">
        <v>110</v>
      </c>
      <c r="S4" s="265" t="s">
        <v>110</v>
      </c>
    </row>
    <row r="5" spans="1:22" ht="39" x14ac:dyDescent="0.45">
      <c r="A5" s="190" t="s">
        <v>12</v>
      </c>
      <c r="B5" s="191"/>
      <c r="C5" s="190" t="s">
        <v>111</v>
      </c>
      <c r="D5" s="190"/>
      <c r="E5" s="190" t="s">
        <v>112</v>
      </c>
      <c r="F5" s="190"/>
      <c r="G5" s="190" t="s">
        <v>113</v>
      </c>
      <c r="H5" s="190"/>
      <c r="I5" s="190" t="s">
        <v>114</v>
      </c>
      <c r="J5" s="190"/>
      <c r="K5" s="190" t="s">
        <v>44</v>
      </c>
      <c r="L5" s="190"/>
      <c r="M5" s="190" t="s">
        <v>48</v>
      </c>
      <c r="N5" s="186"/>
      <c r="O5" s="190" t="s">
        <v>114</v>
      </c>
      <c r="P5" s="190"/>
      <c r="Q5" s="190" t="s">
        <v>44</v>
      </c>
      <c r="R5" s="190"/>
      <c r="S5" s="190" t="s">
        <v>48</v>
      </c>
      <c r="V5" s="184">
        <v>43</v>
      </c>
    </row>
    <row r="6" spans="1:22" ht="25.5" customHeight="1" x14ac:dyDescent="0.45">
      <c r="A6" s="82" t="s">
        <v>150</v>
      </c>
      <c r="C6" s="185" t="s">
        <v>115</v>
      </c>
      <c r="D6" s="185"/>
      <c r="E6" s="185" t="s">
        <v>160</v>
      </c>
      <c r="F6" s="185"/>
      <c r="G6" s="188">
        <v>18</v>
      </c>
      <c r="H6" s="185"/>
      <c r="I6" s="188">
        <v>150997084</v>
      </c>
      <c r="J6" s="188"/>
      <c r="K6" s="188" t="s">
        <v>115</v>
      </c>
      <c r="L6" s="188"/>
      <c r="M6" s="188">
        <v>150997084</v>
      </c>
      <c r="N6" s="188"/>
      <c r="O6" s="188">
        <v>447986976</v>
      </c>
      <c r="P6" s="188"/>
      <c r="Q6" s="188" t="s">
        <v>115</v>
      </c>
      <c r="R6" s="188"/>
      <c r="S6" s="188">
        <v>447986976</v>
      </c>
      <c r="U6" s="185">
        <f t="shared" ref="U6:U24" si="0">O6-I6</f>
        <v>296989892</v>
      </c>
    </row>
    <row r="7" spans="1:22" ht="25.5" customHeight="1" x14ac:dyDescent="0.45">
      <c r="A7" s="82" t="s">
        <v>90</v>
      </c>
      <c r="C7" s="185">
        <v>21</v>
      </c>
      <c r="D7" s="185"/>
      <c r="E7" s="185" t="s">
        <v>115</v>
      </c>
      <c r="F7" s="185"/>
      <c r="G7" s="188">
        <v>0</v>
      </c>
      <c r="H7" s="185"/>
      <c r="I7" s="188">
        <v>10101154</v>
      </c>
      <c r="J7" s="188"/>
      <c r="K7" s="188">
        <v>0</v>
      </c>
      <c r="L7" s="188"/>
      <c r="M7" s="188">
        <v>10101154</v>
      </c>
      <c r="N7" s="188"/>
      <c r="O7" s="188">
        <v>330825690</v>
      </c>
      <c r="P7" s="188"/>
      <c r="Q7" s="188">
        <v>0</v>
      </c>
      <c r="R7" s="188"/>
      <c r="S7" s="188">
        <v>330825690</v>
      </c>
      <c r="U7" s="185">
        <f t="shared" si="0"/>
        <v>320724536</v>
      </c>
    </row>
    <row r="8" spans="1:22" ht="25.5" customHeight="1" x14ac:dyDescent="0.45">
      <c r="A8" s="82" t="s">
        <v>91</v>
      </c>
      <c r="C8" s="185">
        <v>15</v>
      </c>
      <c r="D8" s="185"/>
      <c r="E8" s="185" t="s">
        <v>115</v>
      </c>
      <c r="F8" s="185"/>
      <c r="G8" s="188">
        <v>0</v>
      </c>
      <c r="H8" s="185"/>
      <c r="I8" s="188">
        <v>3618455</v>
      </c>
      <c r="J8" s="188"/>
      <c r="K8" s="188">
        <v>0</v>
      </c>
      <c r="L8" s="188"/>
      <c r="M8" s="188">
        <v>3618455</v>
      </c>
      <c r="N8" s="188"/>
      <c r="O8" s="188">
        <v>234229485</v>
      </c>
      <c r="P8" s="188"/>
      <c r="Q8" s="188">
        <v>0</v>
      </c>
      <c r="R8" s="188"/>
      <c r="S8" s="188">
        <v>234229485</v>
      </c>
      <c r="U8" s="185">
        <f t="shared" si="0"/>
        <v>230611030</v>
      </c>
    </row>
    <row r="9" spans="1:22" ht="25.5" customHeight="1" x14ac:dyDescent="0.45">
      <c r="A9" s="82" t="s">
        <v>92</v>
      </c>
      <c r="C9" s="185">
        <v>1</v>
      </c>
      <c r="D9" s="185"/>
      <c r="E9" s="185" t="s">
        <v>115</v>
      </c>
      <c r="F9" s="185"/>
      <c r="G9" s="188">
        <v>0</v>
      </c>
      <c r="H9" s="185"/>
      <c r="I9" s="188">
        <v>85556</v>
      </c>
      <c r="J9" s="188"/>
      <c r="K9" s="188">
        <v>0</v>
      </c>
      <c r="L9" s="188"/>
      <c r="M9" s="188">
        <v>85556</v>
      </c>
      <c r="N9" s="188"/>
      <c r="O9" s="188">
        <v>10147102</v>
      </c>
      <c r="P9" s="188"/>
      <c r="Q9" s="188">
        <v>0</v>
      </c>
      <c r="R9" s="188"/>
      <c r="S9" s="188">
        <v>10147102</v>
      </c>
      <c r="U9" s="185">
        <f t="shared" si="0"/>
        <v>10061546</v>
      </c>
    </row>
    <row r="10" spans="1:22" ht="25.5" customHeight="1" x14ac:dyDescent="0.45">
      <c r="A10" s="82" t="s">
        <v>93</v>
      </c>
      <c r="C10" s="185">
        <v>1</v>
      </c>
      <c r="D10" s="185"/>
      <c r="E10" s="185" t="s">
        <v>115</v>
      </c>
      <c r="F10" s="185"/>
      <c r="G10" s="188">
        <v>0</v>
      </c>
      <c r="H10" s="185"/>
      <c r="I10" s="188">
        <v>48975</v>
      </c>
      <c r="J10" s="188"/>
      <c r="K10" s="188">
        <v>0</v>
      </c>
      <c r="L10" s="188"/>
      <c r="M10" s="188">
        <v>48975</v>
      </c>
      <c r="N10" s="188"/>
      <c r="O10" s="188">
        <v>17198737</v>
      </c>
      <c r="P10" s="188"/>
      <c r="Q10" s="188">
        <v>0</v>
      </c>
      <c r="R10" s="188"/>
      <c r="S10" s="188">
        <v>17198737</v>
      </c>
      <c r="U10" s="185">
        <f t="shared" si="0"/>
        <v>17149762</v>
      </c>
    </row>
    <row r="11" spans="1:22" ht="25.5" customHeight="1" x14ac:dyDescent="0.45">
      <c r="A11" s="82" t="s">
        <v>94</v>
      </c>
      <c r="C11" s="185">
        <v>1</v>
      </c>
      <c r="D11" s="185"/>
      <c r="E11" s="185" t="s">
        <v>115</v>
      </c>
      <c r="F11" s="185"/>
      <c r="G11" s="188">
        <v>0</v>
      </c>
      <c r="H11" s="185"/>
      <c r="I11" s="188">
        <v>442646</v>
      </c>
      <c r="J11" s="188"/>
      <c r="K11" s="188">
        <v>0</v>
      </c>
      <c r="L11" s="188"/>
      <c r="M11" s="188">
        <v>442646</v>
      </c>
      <c r="N11" s="188"/>
      <c r="O11" s="188">
        <v>9202218</v>
      </c>
      <c r="P11" s="188"/>
      <c r="Q11" s="188">
        <v>0</v>
      </c>
      <c r="R11" s="188"/>
      <c r="S11" s="188">
        <v>9202218</v>
      </c>
      <c r="U11" s="185">
        <f t="shared" si="0"/>
        <v>8759572</v>
      </c>
    </row>
    <row r="12" spans="1:22" ht="25.5" customHeight="1" x14ac:dyDescent="0.45">
      <c r="A12" s="82" t="s">
        <v>95</v>
      </c>
      <c r="C12" s="185">
        <v>1</v>
      </c>
      <c r="D12" s="185"/>
      <c r="E12" s="185" t="s">
        <v>115</v>
      </c>
      <c r="F12" s="185"/>
      <c r="G12" s="188">
        <v>0</v>
      </c>
      <c r="H12" s="185"/>
      <c r="I12" s="188">
        <v>67359178</v>
      </c>
      <c r="J12" s="188"/>
      <c r="K12" s="188">
        <v>0</v>
      </c>
      <c r="L12" s="188"/>
      <c r="M12" s="188">
        <v>67359178</v>
      </c>
      <c r="N12" s="188"/>
      <c r="O12" s="188">
        <v>300357991</v>
      </c>
      <c r="P12" s="188"/>
      <c r="Q12" s="188">
        <v>0</v>
      </c>
      <c r="R12" s="188"/>
      <c r="S12" s="188">
        <v>300357991</v>
      </c>
      <c r="U12" s="185">
        <f t="shared" si="0"/>
        <v>232998813</v>
      </c>
    </row>
    <row r="13" spans="1:22" ht="25.5" customHeight="1" x14ac:dyDescent="0.45">
      <c r="A13" s="82" t="s">
        <v>96</v>
      </c>
      <c r="C13" s="185">
        <v>1</v>
      </c>
      <c r="D13" s="185"/>
      <c r="E13" s="185" t="s">
        <v>115</v>
      </c>
      <c r="F13" s="185"/>
      <c r="G13" s="188">
        <v>0</v>
      </c>
      <c r="H13" s="185"/>
      <c r="I13" s="188">
        <v>320336297</v>
      </c>
      <c r="J13" s="188"/>
      <c r="K13" s="188">
        <v>0</v>
      </c>
      <c r="L13" s="188"/>
      <c r="M13" s="188">
        <v>320336297</v>
      </c>
      <c r="N13" s="188"/>
      <c r="O13" s="188">
        <v>1042759051</v>
      </c>
      <c r="P13" s="188"/>
      <c r="Q13" s="188">
        <v>0</v>
      </c>
      <c r="R13" s="188"/>
      <c r="S13" s="188">
        <v>1042759051</v>
      </c>
      <c r="U13" s="185">
        <f t="shared" si="0"/>
        <v>722422754</v>
      </c>
    </row>
    <row r="14" spans="1:22" ht="25.5" customHeight="1" x14ac:dyDescent="0.45">
      <c r="A14" s="82" t="s">
        <v>97</v>
      </c>
      <c r="C14" s="185">
        <v>1</v>
      </c>
      <c r="D14" s="185"/>
      <c r="E14" s="185" t="s">
        <v>115</v>
      </c>
      <c r="F14" s="185"/>
      <c r="G14" s="188">
        <v>0</v>
      </c>
      <c r="H14" s="185"/>
      <c r="I14" s="188">
        <v>17445209</v>
      </c>
      <c r="J14" s="188"/>
      <c r="K14" s="188">
        <v>0</v>
      </c>
      <c r="L14" s="188"/>
      <c r="M14" s="188">
        <v>17445209</v>
      </c>
      <c r="N14" s="188"/>
      <c r="O14" s="188">
        <v>30433580</v>
      </c>
      <c r="P14" s="188"/>
      <c r="Q14" s="188">
        <v>0</v>
      </c>
      <c r="R14" s="188"/>
      <c r="S14" s="188">
        <v>30433580</v>
      </c>
      <c r="U14" s="185">
        <f t="shared" si="0"/>
        <v>12988371</v>
      </c>
    </row>
    <row r="15" spans="1:22" ht="25.5" customHeight="1" x14ac:dyDescent="0.45">
      <c r="A15" s="82" t="s">
        <v>98</v>
      </c>
      <c r="C15" s="185">
        <v>1</v>
      </c>
      <c r="D15" s="185"/>
      <c r="E15" s="185" t="s">
        <v>115</v>
      </c>
      <c r="F15" s="185"/>
      <c r="G15" s="188">
        <v>0</v>
      </c>
      <c r="H15" s="185"/>
      <c r="I15" s="188">
        <v>84274</v>
      </c>
      <c r="J15" s="188"/>
      <c r="K15" s="188">
        <v>0</v>
      </c>
      <c r="L15" s="188"/>
      <c r="M15" s="188">
        <v>84274</v>
      </c>
      <c r="N15" s="188"/>
      <c r="O15" s="188">
        <v>7848307</v>
      </c>
      <c r="P15" s="188"/>
      <c r="Q15" s="188">
        <v>0</v>
      </c>
      <c r="R15" s="188"/>
      <c r="S15" s="188">
        <v>7848307</v>
      </c>
      <c r="U15" s="185">
        <f t="shared" si="0"/>
        <v>7764033</v>
      </c>
    </row>
    <row r="16" spans="1:22" ht="25.5" customHeight="1" x14ac:dyDescent="0.45">
      <c r="A16" s="82" t="s">
        <v>99</v>
      </c>
      <c r="C16" s="185">
        <v>1</v>
      </c>
      <c r="D16" s="185"/>
      <c r="E16" s="185" t="s">
        <v>115</v>
      </c>
      <c r="F16" s="185"/>
      <c r="G16" s="188">
        <v>0</v>
      </c>
      <c r="H16" s="185"/>
      <c r="I16" s="188">
        <v>250694087</v>
      </c>
      <c r="J16" s="188"/>
      <c r="K16" s="188">
        <v>0</v>
      </c>
      <c r="L16" s="188"/>
      <c r="M16" s="188">
        <v>250694087</v>
      </c>
      <c r="N16" s="188"/>
      <c r="O16" s="188">
        <v>1279362165</v>
      </c>
      <c r="P16" s="188"/>
      <c r="Q16" s="188">
        <v>0</v>
      </c>
      <c r="R16" s="188"/>
      <c r="S16" s="188">
        <v>1279362165</v>
      </c>
      <c r="U16" s="185">
        <f t="shared" si="0"/>
        <v>1028668078</v>
      </c>
    </row>
    <row r="17" spans="1:21" ht="25.5" customHeight="1" x14ac:dyDescent="0.45">
      <c r="A17" s="82" t="s">
        <v>100</v>
      </c>
      <c r="C17" s="185">
        <v>1</v>
      </c>
      <c r="D17" s="185"/>
      <c r="E17" s="185" t="s">
        <v>115</v>
      </c>
      <c r="F17" s="185"/>
      <c r="G17" s="188">
        <v>0</v>
      </c>
      <c r="H17" s="185"/>
      <c r="I17" s="188">
        <v>214475147</v>
      </c>
      <c r="J17" s="188"/>
      <c r="K17" s="188">
        <v>0</v>
      </c>
      <c r="L17" s="188"/>
      <c r="M17" s="188">
        <v>214475147</v>
      </c>
      <c r="N17" s="188"/>
      <c r="O17" s="188">
        <v>551068357</v>
      </c>
      <c r="P17" s="188"/>
      <c r="Q17" s="188">
        <v>0</v>
      </c>
      <c r="R17" s="188"/>
      <c r="S17" s="188">
        <v>551068357</v>
      </c>
      <c r="U17" s="185">
        <f t="shared" si="0"/>
        <v>336593210</v>
      </c>
    </row>
    <row r="18" spans="1:21" ht="25.5" customHeight="1" x14ac:dyDescent="0.45">
      <c r="A18" s="82" t="s">
        <v>101</v>
      </c>
      <c r="C18" s="185">
        <v>1</v>
      </c>
      <c r="D18" s="185"/>
      <c r="E18" s="185" t="s">
        <v>115</v>
      </c>
      <c r="F18" s="185"/>
      <c r="G18" s="188">
        <v>0</v>
      </c>
      <c r="H18" s="185"/>
      <c r="I18" s="188">
        <v>67218986</v>
      </c>
      <c r="J18" s="188"/>
      <c r="K18" s="188">
        <v>0</v>
      </c>
      <c r="L18" s="188"/>
      <c r="M18" s="188">
        <v>67218986</v>
      </c>
      <c r="N18" s="188"/>
      <c r="O18" s="188">
        <v>477062735</v>
      </c>
      <c r="P18" s="188"/>
      <c r="Q18" s="188">
        <v>0</v>
      </c>
      <c r="R18" s="188"/>
      <c r="S18" s="188">
        <v>477062735</v>
      </c>
      <c r="U18" s="185"/>
    </row>
    <row r="19" spans="1:21" ht="25.5" customHeight="1" x14ac:dyDescent="0.45">
      <c r="A19" s="82" t="s">
        <v>102</v>
      </c>
      <c r="C19" s="185">
        <v>1</v>
      </c>
      <c r="D19" s="185"/>
      <c r="E19" s="185" t="s">
        <v>115</v>
      </c>
      <c r="F19" s="185"/>
      <c r="G19" s="188">
        <v>0</v>
      </c>
      <c r="H19" s="185"/>
      <c r="I19" s="188">
        <v>1262</v>
      </c>
      <c r="J19" s="188"/>
      <c r="K19" s="188">
        <v>0</v>
      </c>
      <c r="L19" s="188"/>
      <c r="M19" s="188">
        <v>1262</v>
      </c>
      <c r="N19" s="188"/>
      <c r="O19" s="188">
        <v>10499932</v>
      </c>
      <c r="P19" s="188"/>
      <c r="Q19" s="188">
        <v>0</v>
      </c>
      <c r="R19" s="188"/>
      <c r="S19" s="188">
        <v>10499932</v>
      </c>
      <c r="U19" s="185"/>
    </row>
    <row r="20" spans="1:21" ht="25.5" customHeight="1" x14ac:dyDescent="0.45">
      <c r="A20" s="82" t="s">
        <v>103</v>
      </c>
      <c r="C20" s="185">
        <v>1</v>
      </c>
      <c r="D20" s="185"/>
      <c r="E20" s="185" t="s">
        <v>115</v>
      </c>
      <c r="F20" s="185"/>
      <c r="G20" s="188">
        <v>0</v>
      </c>
      <c r="H20" s="185"/>
      <c r="I20" s="188">
        <v>1837</v>
      </c>
      <c r="J20" s="188"/>
      <c r="K20" s="188">
        <v>0</v>
      </c>
      <c r="L20" s="188"/>
      <c r="M20" s="188">
        <v>1837</v>
      </c>
      <c r="N20" s="188"/>
      <c r="O20" s="188">
        <v>12976</v>
      </c>
      <c r="P20" s="188"/>
      <c r="Q20" s="188">
        <v>0</v>
      </c>
      <c r="R20" s="188"/>
      <c r="S20" s="188">
        <v>12976</v>
      </c>
      <c r="U20" s="185">
        <f t="shared" si="0"/>
        <v>11139</v>
      </c>
    </row>
    <row r="21" spans="1:21" ht="25.5" customHeight="1" x14ac:dyDescent="0.45">
      <c r="A21" s="82" t="s">
        <v>147</v>
      </c>
      <c r="C21" s="185">
        <v>1</v>
      </c>
      <c r="D21" s="185"/>
      <c r="E21" s="185" t="s">
        <v>115</v>
      </c>
      <c r="F21" s="185"/>
      <c r="G21" s="188">
        <v>0</v>
      </c>
      <c r="H21" s="185"/>
      <c r="I21" s="188">
        <v>1651871825</v>
      </c>
      <c r="J21" s="188"/>
      <c r="K21" s="188">
        <v>0</v>
      </c>
      <c r="L21" s="188"/>
      <c r="M21" s="188">
        <v>1651871825</v>
      </c>
      <c r="N21" s="188"/>
      <c r="O21" s="188">
        <v>3635051928</v>
      </c>
      <c r="P21" s="188"/>
      <c r="Q21" s="188">
        <v>0</v>
      </c>
      <c r="R21" s="188"/>
      <c r="S21" s="188">
        <v>3635051928</v>
      </c>
      <c r="U21" s="185"/>
    </row>
    <row r="22" spans="1:21" ht="25.5" customHeight="1" x14ac:dyDescent="0.45">
      <c r="A22" s="82" t="s">
        <v>157</v>
      </c>
      <c r="C22" s="185">
        <v>1</v>
      </c>
      <c r="D22" s="185"/>
      <c r="E22" s="185" t="s">
        <v>115</v>
      </c>
      <c r="F22" s="185"/>
      <c r="G22" s="188">
        <v>0</v>
      </c>
      <c r="H22" s="185"/>
      <c r="I22" s="188">
        <v>127401542</v>
      </c>
      <c r="J22" s="188"/>
      <c r="K22" s="188">
        <v>0</v>
      </c>
      <c r="L22" s="188"/>
      <c r="M22" s="188">
        <v>127401542</v>
      </c>
      <c r="N22" s="188"/>
      <c r="O22" s="188">
        <v>127409778</v>
      </c>
      <c r="P22" s="188"/>
      <c r="Q22" s="188">
        <v>0</v>
      </c>
      <c r="R22" s="188"/>
      <c r="S22" s="188">
        <v>127409778</v>
      </c>
      <c r="U22" s="185"/>
    </row>
    <row r="23" spans="1:21" ht="25.5" customHeight="1" x14ac:dyDescent="0.45">
      <c r="A23" s="82" t="s">
        <v>173</v>
      </c>
      <c r="C23" s="185">
        <v>24</v>
      </c>
      <c r="D23" s="185"/>
      <c r="E23" s="185" t="s">
        <v>115</v>
      </c>
      <c r="F23" s="185"/>
      <c r="G23" s="188">
        <v>0</v>
      </c>
      <c r="H23" s="185"/>
      <c r="I23" s="188">
        <v>12518</v>
      </c>
      <c r="J23" s="188"/>
      <c r="K23" s="188">
        <v>0</v>
      </c>
      <c r="L23" s="188"/>
      <c r="M23" s="188">
        <v>12518</v>
      </c>
      <c r="N23" s="188"/>
      <c r="O23" s="188">
        <v>12518</v>
      </c>
      <c r="P23" s="188"/>
      <c r="Q23" s="188">
        <v>0</v>
      </c>
      <c r="R23" s="188"/>
      <c r="S23" s="188">
        <v>12518</v>
      </c>
      <c r="U23" s="185"/>
    </row>
    <row r="24" spans="1:21" ht="25.5" customHeight="1" thickBot="1" x14ac:dyDescent="0.5">
      <c r="I24" s="187">
        <f>SUM(I6:I23)</f>
        <v>2882196032</v>
      </c>
      <c r="K24" s="189"/>
      <c r="M24" s="187">
        <f>SUM(M6:M23)</f>
        <v>2882196032</v>
      </c>
      <c r="O24" s="187">
        <f>SUM(O6:O23)</f>
        <v>8511469526</v>
      </c>
      <c r="Q24" s="189"/>
      <c r="S24" s="187">
        <f>SUM(S6:S23)</f>
        <v>8511469526</v>
      </c>
      <c r="U24" s="185">
        <f t="shared" si="0"/>
        <v>5629273494</v>
      </c>
    </row>
    <row r="25" spans="1:21" ht="19.5" thickTop="1" x14ac:dyDescent="0.45"/>
  </sheetData>
  <mergeCells count="4">
    <mergeCell ref="A2:O2"/>
    <mergeCell ref="A4:G4"/>
    <mergeCell ref="I4:M4"/>
    <mergeCell ref="O4:S4"/>
  </mergeCells>
  <pageMargins left="0.7" right="0.7" top="0.75" bottom="0.75" header="0.3" footer="0.3"/>
  <pageSetup paperSize="9" scale="68" orientation="landscape" r:id="rId1"/>
  <headerFooter>
    <oddHeader xml:space="preserve">&amp;C&amp;"B Nazanin,Regular"&amp;18&amp;U صندوق سرمایه‌گذاری بازارگردان توسعه ملی
 صورت وضعیت پورتفوی
 برای ماه منتهی به اسفند ماه 1401 </oddHeader>
    <oddFooter>&amp;C&amp;"B Nazanin,Bold"4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W18"/>
  <sheetViews>
    <sheetView rightToLeft="1" view="pageBreakPreview" zoomScale="115" zoomScaleNormal="100" zoomScaleSheetLayoutView="115" workbookViewId="0">
      <selection activeCell="Q28" sqref="Q28"/>
    </sheetView>
  </sheetViews>
  <sheetFormatPr defaultRowHeight="15" x14ac:dyDescent="0.25"/>
  <cols>
    <col min="1" max="1" width="46.7109375" style="21" customWidth="1"/>
    <col min="2" max="2" width="0.42578125" style="21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2" max="12" width="1.42578125" customWidth="1"/>
    <col min="13" max="13" width="19.5703125" bestFit="1" customWidth="1"/>
  </cols>
  <sheetData>
    <row r="1" spans="1:23" ht="21" x14ac:dyDescent="0.25">
      <c r="A1" s="266" t="str">
        <f>' سهام'!A1:W1</f>
        <v>‫صندوق اختصاصی بازارگردان توسعه ملی</v>
      </c>
      <c r="B1" s="266"/>
      <c r="C1" s="266"/>
      <c r="D1" s="266"/>
      <c r="E1" s="266"/>
      <c r="F1" s="266"/>
      <c r="G1" s="266"/>
      <c r="H1" s="266"/>
      <c r="I1" s="266"/>
      <c r="L1">
        <v>88918528805</v>
      </c>
      <c r="M1" s="54"/>
    </row>
    <row r="2" spans="1:23" ht="21" x14ac:dyDescent="0.25">
      <c r="A2" s="266" t="s">
        <v>55</v>
      </c>
      <c r="B2" s="266"/>
      <c r="C2" s="266"/>
      <c r="D2" s="266"/>
      <c r="E2" s="266"/>
      <c r="F2" s="266"/>
      <c r="G2" s="266"/>
      <c r="H2" s="266"/>
      <c r="I2" s="266"/>
    </row>
    <row r="3" spans="1:23" ht="21" x14ac:dyDescent="0.25">
      <c r="A3" s="266" t="s">
        <v>178</v>
      </c>
      <c r="B3" s="266"/>
      <c r="C3" s="266"/>
      <c r="D3" s="266"/>
      <c r="E3" s="266"/>
      <c r="F3" s="266"/>
      <c r="G3" s="266"/>
      <c r="H3" s="266"/>
      <c r="I3" s="266"/>
    </row>
    <row r="4" spans="1:23" ht="21" x14ac:dyDescent="0.25">
      <c r="A4" s="132"/>
      <c r="B4" s="132"/>
      <c r="C4" s="132"/>
      <c r="D4" s="132"/>
      <c r="E4" s="132"/>
      <c r="F4" s="132"/>
      <c r="G4" s="132"/>
      <c r="H4" s="132"/>
      <c r="I4" s="132"/>
    </row>
    <row r="5" spans="1:23" ht="25.5" x14ac:dyDescent="0.55000000000000004">
      <c r="A5" s="267" t="s">
        <v>29</v>
      </c>
      <c r="B5" s="267"/>
      <c r="C5" s="267"/>
      <c r="D5" s="267"/>
      <c r="E5" s="267"/>
      <c r="F5" s="267"/>
      <c r="G5" s="267"/>
      <c r="H5" s="267"/>
      <c r="I5" s="267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25.5" x14ac:dyDescent="0.55000000000000004">
      <c r="A6" s="131"/>
      <c r="B6" s="131"/>
      <c r="C6" s="131"/>
      <c r="D6" s="131"/>
      <c r="E6" s="131"/>
      <c r="F6" s="131"/>
      <c r="G6" s="131"/>
      <c r="H6" s="131"/>
      <c r="I6" s="13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18.75" thickBot="1" x14ac:dyDescent="0.5">
      <c r="A7" s="26" t="s">
        <v>39</v>
      </c>
      <c r="B7" s="22"/>
      <c r="C7" s="23" t="s">
        <v>40</v>
      </c>
      <c r="D7" s="24"/>
      <c r="E7" s="23" t="s">
        <v>6</v>
      </c>
      <c r="F7" s="24"/>
      <c r="G7" s="23" t="s">
        <v>20</v>
      </c>
      <c r="H7" s="24"/>
      <c r="I7" s="23" t="s">
        <v>56</v>
      </c>
      <c r="L7" s="4"/>
      <c r="M7" s="44"/>
    </row>
    <row r="8" spans="1:23" ht="21" customHeight="1" x14ac:dyDescent="0.25">
      <c r="A8" s="38" t="s">
        <v>58</v>
      </c>
      <c r="B8" s="27"/>
      <c r="C8" s="30" t="s">
        <v>54</v>
      </c>
      <c r="D8" s="25"/>
      <c r="E8" s="35">
        <f>'درآمد سرمایه گذاری در سهام '!J36</f>
        <v>-1775786762087</v>
      </c>
      <c r="F8" s="36"/>
      <c r="G8" s="285">
        <f>E8/E11</f>
        <v>1.0000850071052092</v>
      </c>
      <c r="H8" s="37"/>
      <c r="I8" s="194">
        <f>E8/' سهام'!$X$2</f>
        <v>-4.6169702421360259E-2</v>
      </c>
      <c r="J8" s="20"/>
      <c r="K8" s="20"/>
      <c r="L8" s="35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ht="21" customHeight="1" x14ac:dyDescent="0.25">
      <c r="A9" s="38" t="s">
        <v>167</v>
      </c>
      <c r="B9" s="27"/>
      <c r="C9" s="30" t="s">
        <v>169</v>
      </c>
      <c r="D9" s="25"/>
      <c r="E9" s="35">
        <f>'سرمایه گذاری در اوراق بهادار'!I10</f>
        <v>150997084</v>
      </c>
      <c r="F9" s="36"/>
      <c r="G9" s="39">
        <f>E9/E11</f>
        <v>-8.5038318253668517E-5</v>
      </c>
      <c r="H9" s="37"/>
      <c r="I9" s="194">
        <f>E9/' سهام'!$X$2</f>
        <v>3.9258601221803612E-6</v>
      </c>
      <c r="J9" s="20"/>
      <c r="K9" s="20"/>
      <c r="L9" s="35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ht="21" customHeight="1" x14ac:dyDescent="0.25">
      <c r="A10" s="38" t="s">
        <v>59</v>
      </c>
      <c r="B10" s="27"/>
      <c r="C10" s="30" t="s">
        <v>70</v>
      </c>
      <c r="D10" s="25"/>
      <c r="E10" s="35">
        <f>'سایر درآمدها'!C13</f>
        <v>-55423</v>
      </c>
      <c r="F10" s="36"/>
      <c r="G10" s="39">
        <f>E10/E11</f>
        <v>3.1213044568284976E-8</v>
      </c>
      <c r="H10" s="37"/>
      <c r="I10" s="194">
        <f>E10/' سهام'!$X$2</f>
        <v>-1.440974486312611E-9</v>
      </c>
      <c r="J10" s="20"/>
      <c r="K10" s="20"/>
      <c r="L10" s="35"/>
    </row>
    <row r="11" spans="1:23" ht="21" customHeight="1" thickBot="1" x14ac:dyDescent="0.3">
      <c r="A11" s="27" t="s">
        <v>2</v>
      </c>
      <c r="E11" s="43">
        <f>SUM(E8:E10)</f>
        <v>-1775635820426</v>
      </c>
      <c r="G11" s="152">
        <f>SUM(G8:G10)</f>
        <v>1</v>
      </c>
      <c r="H11" s="18"/>
      <c r="I11" s="195">
        <f>SUM(I8:I10)</f>
        <v>-4.6165778002212561E-2</v>
      </c>
      <c r="L11" s="35">
        <f>SUM(L8:L10)</f>
        <v>0</v>
      </c>
      <c r="M11" s="48"/>
    </row>
    <row r="12" spans="1:23" ht="15.75" thickTop="1" x14ac:dyDescent="0.25">
      <c r="E12" s="40"/>
    </row>
    <row r="14" spans="1:23" ht="18.75" x14ac:dyDescent="0.25">
      <c r="E14" s="41"/>
      <c r="G14" s="76"/>
    </row>
    <row r="15" spans="1:23" ht="18" x14ac:dyDescent="0.25">
      <c r="E15" s="35"/>
    </row>
    <row r="16" spans="1:23" x14ac:dyDescent="0.25">
      <c r="E16" s="41"/>
    </row>
    <row r="18" spans="5:5" x14ac:dyDescent="0.25">
      <c r="E18" s="81"/>
    </row>
  </sheetData>
  <mergeCells count="4">
    <mergeCell ref="A1:I1"/>
    <mergeCell ref="A2:I2"/>
    <mergeCell ref="A3:I3"/>
    <mergeCell ref="A5:I5"/>
  </mergeCells>
  <printOptions horizontalCentered="1"/>
  <pageMargins left="0.70866141732283505" right="0.94488188976377996" top="0.74803149606299202" bottom="0.74803149606299202" header="0.31496062992126" footer="0.31496062992126"/>
  <pageSetup firstPageNumber="3" orientation="landscape" useFirstPageNumber="1" r:id="rId1"/>
  <headerFooter>
    <oddFooter>&amp;C&amp;"B Nazanin,Bold"5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W18"/>
  <sheetViews>
    <sheetView rightToLeft="1" view="pageBreakPreview" zoomScaleNormal="100" zoomScaleSheetLayoutView="100" workbookViewId="0">
      <selection activeCell="E32" sqref="E32"/>
    </sheetView>
  </sheetViews>
  <sheetFormatPr defaultRowHeight="15" x14ac:dyDescent="0.25"/>
  <cols>
    <col min="1" max="1" width="46.7109375" style="21" customWidth="1"/>
    <col min="2" max="2" width="0.5703125" style="21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2" max="12" width="1.42578125" customWidth="1"/>
    <col min="13" max="13" width="19.5703125" bestFit="1" customWidth="1"/>
  </cols>
  <sheetData>
    <row r="1" spans="1:23" ht="21" x14ac:dyDescent="0.25">
      <c r="A1" s="266" t="str">
        <f>' سهام'!A1:W1</f>
        <v>‫صندوق اختصاصی بازارگردان توسعه ملی</v>
      </c>
      <c r="B1" s="266"/>
      <c r="C1" s="266"/>
      <c r="D1" s="266"/>
      <c r="E1" s="266"/>
      <c r="F1" s="266"/>
      <c r="G1" s="266"/>
      <c r="H1" s="266"/>
      <c r="I1" s="266"/>
      <c r="L1">
        <v>88918528805</v>
      </c>
      <c r="M1" s="54"/>
    </row>
    <row r="2" spans="1:23" ht="21" x14ac:dyDescent="0.25">
      <c r="A2" s="266" t="s">
        <v>55</v>
      </c>
      <c r="B2" s="266"/>
      <c r="C2" s="266"/>
      <c r="D2" s="266"/>
      <c r="E2" s="266"/>
      <c r="F2" s="266"/>
      <c r="G2" s="266"/>
      <c r="H2" s="266"/>
      <c r="I2" s="266"/>
    </row>
    <row r="3" spans="1:23" ht="21" x14ac:dyDescent="0.25">
      <c r="A3" s="266" t="s">
        <v>177</v>
      </c>
      <c r="B3" s="266"/>
      <c r="C3" s="266"/>
      <c r="D3" s="266"/>
      <c r="E3" s="266"/>
      <c r="F3" s="266"/>
      <c r="G3" s="266"/>
      <c r="H3" s="266"/>
      <c r="I3" s="266"/>
    </row>
    <row r="4" spans="1:23" ht="21" x14ac:dyDescent="0.25">
      <c r="A4" s="132"/>
      <c r="B4" s="132"/>
      <c r="C4" s="132"/>
      <c r="D4" s="132"/>
      <c r="E4" s="132"/>
      <c r="F4" s="132"/>
      <c r="G4" s="132"/>
      <c r="H4" s="132"/>
      <c r="I4" s="132"/>
    </row>
    <row r="5" spans="1:23" ht="25.5" x14ac:dyDescent="0.55000000000000004">
      <c r="A5" s="267" t="s">
        <v>29</v>
      </c>
      <c r="B5" s="267"/>
      <c r="C5" s="267"/>
      <c r="D5" s="267"/>
      <c r="E5" s="267"/>
      <c r="F5" s="267"/>
      <c r="G5" s="267"/>
      <c r="H5" s="267"/>
      <c r="I5" s="267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25.5" x14ac:dyDescent="0.55000000000000004">
      <c r="A6" s="131"/>
      <c r="B6" s="131"/>
      <c r="C6" s="131"/>
      <c r="D6" s="131"/>
      <c r="E6" s="131"/>
      <c r="F6" s="131"/>
      <c r="G6" s="131"/>
      <c r="H6" s="131"/>
      <c r="I6" s="13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18.75" thickBot="1" x14ac:dyDescent="0.5">
      <c r="A7" s="26" t="s">
        <v>39</v>
      </c>
      <c r="B7" s="22"/>
      <c r="C7" s="23" t="s">
        <v>40</v>
      </c>
      <c r="D7" s="24"/>
      <c r="E7" s="23" t="s">
        <v>6</v>
      </c>
      <c r="F7" s="24"/>
      <c r="G7" s="23" t="s">
        <v>20</v>
      </c>
      <c r="H7" s="24"/>
      <c r="I7" s="23" t="s">
        <v>56</v>
      </c>
      <c r="L7" s="4"/>
      <c r="M7" s="44"/>
    </row>
    <row r="8" spans="1:23" ht="21" customHeight="1" x14ac:dyDescent="0.25">
      <c r="A8" s="38" t="s">
        <v>58</v>
      </c>
      <c r="B8" s="27"/>
      <c r="C8" s="30" t="s">
        <v>54</v>
      </c>
      <c r="D8" s="25"/>
      <c r="E8" s="35">
        <f>'درآمد سرمایه گذاری در سهام '!T36</f>
        <v>10029883322661</v>
      </c>
      <c r="F8" s="36"/>
      <c r="G8" s="194">
        <f>E8/E11</f>
        <v>0.99995406552674693</v>
      </c>
      <c r="H8" s="37"/>
      <c r="I8" s="39">
        <f>E8/' سهام'!$X$2</f>
        <v>0.26077271112438621</v>
      </c>
      <c r="J8" s="20"/>
      <c r="K8" s="20"/>
      <c r="L8" s="35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ht="21" customHeight="1" x14ac:dyDescent="0.25">
      <c r="A9" s="38" t="s">
        <v>167</v>
      </c>
      <c r="B9" s="27"/>
      <c r="C9" s="30" t="s">
        <v>169</v>
      </c>
      <c r="D9" s="25"/>
      <c r="E9" s="35">
        <f>'سرمایه گذاری در اوراق بهادار'!Q10</f>
        <v>440736976</v>
      </c>
      <c r="F9" s="36"/>
      <c r="G9" s="194">
        <f>E9/E11</f>
        <v>4.3940364688334079E-5</v>
      </c>
      <c r="H9" s="37"/>
      <c r="I9" s="39">
        <f>E9/' سهام'!$X$2</f>
        <v>1.1458974389523727E-5</v>
      </c>
      <c r="J9" s="20"/>
      <c r="K9" s="20"/>
      <c r="L9" s="35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ht="21" customHeight="1" x14ac:dyDescent="0.25">
      <c r="A10" s="38" t="s">
        <v>59</v>
      </c>
      <c r="B10" s="27"/>
      <c r="C10" s="30" t="s">
        <v>70</v>
      </c>
      <c r="D10" s="25"/>
      <c r="E10" s="151">
        <f>'سایر درآمدها'!E13</f>
        <v>20001595</v>
      </c>
      <c r="F10" s="36"/>
      <c r="G10" s="194">
        <f>E10/$E$11</f>
        <v>1.9941085647607642E-6</v>
      </c>
      <c r="H10" s="37"/>
      <c r="I10" s="39">
        <f>E10/' سهام'!$X$2</f>
        <v>5.2003298415022447E-7</v>
      </c>
      <c r="J10" s="20"/>
      <c r="K10" s="20"/>
      <c r="L10" s="35"/>
    </row>
    <row r="11" spans="1:23" ht="21" customHeight="1" thickBot="1" x14ac:dyDescent="0.3">
      <c r="A11" s="27" t="s">
        <v>2</v>
      </c>
      <c r="E11" s="119">
        <f>SUM(E8:E10)</f>
        <v>10030344061232</v>
      </c>
      <c r="G11" s="152">
        <f>SUM(G8:G10)</f>
        <v>1</v>
      </c>
      <c r="H11" s="18"/>
      <c r="I11" s="153">
        <f>SUM(I8:I10)</f>
        <v>0.26078469013175992</v>
      </c>
      <c r="L11" s="35">
        <f>SUM(L8:L10)</f>
        <v>0</v>
      </c>
      <c r="M11" s="48"/>
    </row>
    <row r="12" spans="1:23" ht="15.75" thickTop="1" x14ac:dyDescent="0.25">
      <c r="E12" s="40"/>
    </row>
    <row r="14" spans="1:23" ht="18.75" x14ac:dyDescent="0.25">
      <c r="E14" s="41"/>
      <c r="G14" s="76"/>
    </row>
    <row r="15" spans="1:23" ht="18" x14ac:dyDescent="0.25">
      <c r="E15" s="35"/>
    </row>
    <row r="16" spans="1:23" x14ac:dyDescent="0.25">
      <c r="E16" s="41"/>
    </row>
    <row r="18" spans="5:5" x14ac:dyDescent="0.25">
      <c r="E18" s="81"/>
    </row>
  </sheetData>
  <mergeCells count="4">
    <mergeCell ref="A1:I1"/>
    <mergeCell ref="A2:I2"/>
    <mergeCell ref="A3:I3"/>
    <mergeCell ref="A5:I5"/>
  </mergeCells>
  <printOptions horizontalCentered="1"/>
  <pageMargins left="0.70866141732283505" right="0.94488188976377996" top="0.74803149606299202" bottom="0.74803149606299202" header="0.31496062992126" footer="0.31496062992126"/>
  <pageSetup firstPageNumber="4" orientation="landscape" useFirstPageNumber="1" r:id="rId1"/>
  <headerFooter>
    <oddFooter>&amp;C&amp;"B Nazanin,Bold"6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2"/>
  <sheetViews>
    <sheetView rightToLeft="1" view="pageBreakPreview" topLeftCell="A7" zoomScaleNormal="100" zoomScaleSheetLayoutView="100" workbookViewId="0">
      <selection activeCell="M20" sqref="M20"/>
    </sheetView>
  </sheetViews>
  <sheetFormatPr defaultColWidth="9.140625" defaultRowHeight="52.5" customHeight="1" x14ac:dyDescent="0.4"/>
  <cols>
    <col min="1" max="1" width="25.42578125" style="4" customWidth="1"/>
    <col min="2" max="2" width="0.42578125" style="4" customWidth="1"/>
    <col min="3" max="3" width="9.7109375" style="4" customWidth="1"/>
    <col min="4" max="4" width="0.5703125" style="4" hidden="1" customWidth="1"/>
    <col min="5" max="5" width="15.140625" style="4" customWidth="1"/>
    <col min="6" max="6" width="0.7109375" style="4" customWidth="1"/>
    <col min="7" max="7" width="10.140625" style="4" customWidth="1"/>
    <col min="8" max="8" width="0.7109375" style="4" customWidth="1"/>
    <col min="9" max="9" width="20.85546875" style="4" bestFit="1" customWidth="1"/>
    <col min="10" max="10" width="0.7109375" style="4" customWidth="1"/>
    <col min="11" max="11" width="19.85546875" style="4" bestFit="1" customWidth="1"/>
    <col min="12" max="12" width="0.42578125" style="4" customWidth="1"/>
    <col min="13" max="13" width="20.85546875" style="4" bestFit="1" customWidth="1"/>
    <col min="14" max="14" width="0.42578125" style="4" customWidth="1"/>
    <col min="15" max="15" width="21.85546875" style="4" bestFit="1" customWidth="1"/>
    <col min="16" max="16" width="0.5703125" style="4" customWidth="1"/>
    <col min="17" max="17" width="19.85546875" style="4" bestFit="1" customWidth="1"/>
    <col min="18" max="18" width="0.5703125" style="4" customWidth="1"/>
    <col min="19" max="19" width="21.28515625" style="4" customWidth="1"/>
    <col min="20" max="20" width="18.140625" style="4" bestFit="1" customWidth="1"/>
    <col min="21" max="22" width="15.85546875" style="4" bestFit="1" customWidth="1"/>
    <col min="23" max="16384" width="9.140625" style="4"/>
  </cols>
  <sheetData>
    <row r="1" spans="1:22" ht="25.5" customHeight="1" x14ac:dyDescent="0.4">
      <c r="A1" s="266" t="str">
        <f>' سهام'!A1:W1</f>
        <v>‫صندوق اختصاصی بازارگردان توسعه ملی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22" ht="25.5" customHeight="1" x14ac:dyDescent="0.4">
      <c r="A2" s="266" t="s">
        <v>55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22" ht="26.25" customHeight="1" x14ac:dyDescent="0.4">
      <c r="A3" s="266" t="str">
        <f>درآمدها!A3</f>
        <v>برای  خرداد ماه 1402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</row>
    <row r="4" spans="1:22" ht="7.5" customHeight="1" x14ac:dyDescent="0.55000000000000004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22" ht="25.5" customHeight="1" x14ac:dyDescent="0.6">
      <c r="A5" s="268" t="s">
        <v>65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5"/>
      <c r="U5" s="25"/>
      <c r="V5" s="25"/>
    </row>
    <row r="6" spans="1:22" ht="22.5" customHeight="1" thickBot="1" x14ac:dyDescent="0.45">
      <c r="C6" s="261" t="s">
        <v>47</v>
      </c>
      <c r="D6" s="261"/>
      <c r="E6" s="261"/>
      <c r="F6" s="261"/>
      <c r="G6" s="261"/>
      <c r="H6" s="33"/>
      <c r="I6" s="269" t="s">
        <v>176</v>
      </c>
      <c r="J6" s="269"/>
      <c r="K6" s="269"/>
      <c r="L6" s="269"/>
      <c r="M6" s="269"/>
      <c r="N6" s="34"/>
      <c r="O6" s="269" t="s">
        <v>186</v>
      </c>
      <c r="P6" s="269"/>
      <c r="Q6" s="269"/>
      <c r="R6" s="269"/>
      <c r="S6" s="269"/>
      <c r="T6" s="3"/>
      <c r="U6" s="3"/>
      <c r="V6" s="3"/>
    </row>
    <row r="7" spans="1:22" ht="60.75" customHeight="1" thickBot="1" x14ac:dyDescent="0.55000000000000004">
      <c r="A7" s="117" t="s">
        <v>34</v>
      </c>
      <c r="B7" s="175"/>
      <c r="C7" s="117" t="s">
        <v>41</v>
      </c>
      <c r="D7" s="92"/>
      <c r="E7" s="117" t="s">
        <v>46</v>
      </c>
      <c r="F7" s="92"/>
      <c r="G7" s="117" t="s">
        <v>42</v>
      </c>
      <c r="H7" s="92"/>
      <c r="I7" s="117" t="s">
        <v>43</v>
      </c>
      <c r="J7" s="92"/>
      <c r="K7" s="117" t="s">
        <v>44</v>
      </c>
      <c r="L7" s="92"/>
      <c r="M7" s="117" t="s">
        <v>45</v>
      </c>
      <c r="N7" s="50"/>
      <c r="O7" s="117" t="s">
        <v>43</v>
      </c>
      <c r="P7" s="92"/>
      <c r="Q7" s="117" t="s">
        <v>44</v>
      </c>
      <c r="R7" s="92"/>
      <c r="S7" s="117" t="s">
        <v>45</v>
      </c>
    </row>
    <row r="8" spans="1:22" s="1" customFormat="1" ht="19.5" customHeight="1" x14ac:dyDescent="0.4">
      <c r="A8" s="88"/>
      <c r="B8" s="174"/>
      <c r="C8" s="92"/>
      <c r="D8" s="92"/>
      <c r="E8" s="92"/>
      <c r="F8" s="92"/>
      <c r="G8" s="92" t="s">
        <v>61</v>
      </c>
      <c r="H8" s="92"/>
      <c r="I8" s="92" t="s">
        <v>61</v>
      </c>
      <c r="J8" s="92"/>
      <c r="K8" s="92" t="s">
        <v>61</v>
      </c>
      <c r="L8" s="92"/>
      <c r="M8" s="92" t="s">
        <v>61</v>
      </c>
      <c r="N8" s="50"/>
      <c r="O8" s="92" t="s">
        <v>61</v>
      </c>
      <c r="P8" s="92"/>
      <c r="Q8" s="92" t="s">
        <v>61</v>
      </c>
      <c r="R8" s="92"/>
      <c r="S8" s="92" t="s">
        <v>61</v>
      </c>
    </row>
    <row r="9" spans="1:22" ht="36.75" customHeight="1" x14ac:dyDescent="0.4">
      <c r="A9" s="176" t="s">
        <v>80</v>
      </c>
      <c r="B9" s="28"/>
      <c r="C9" s="29" t="s">
        <v>140</v>
      </c>
      <c r="D9" s="29"/>
      <c r="E9" s="220">
        <v>110643035</v>
      </c>
      <c r="F9" s="173"/>
      <c r="G9" s="220">
        <v>1050</v>
      </c>
      <c r="H9" s="29"/>
      <c r="I9" s="228">
        <v>0</v>
      </c>
      <c r="J9" s="231"/>
      <c r="K9" s="228">
        <v>0</v>
      </c>
      <c r="L9" s="227"/>
      <c r="M9" s="228">
        <v>0</v>
      </c>
      <c r="N9" s="231"/>
      <c r="O9" s="227">
        <v>116175186750</v>
      </c>
      <c r="P9" s="227"/>
      <c r="Q9" s="228">
        <v>0</v>
      </c>
      <c r="R9" s="220"/>
      <c r="S9" s="220">
        <v>116175186750</v>
      </c>
      <c r="T9" s="146">
        <f>I9--K9</f>
        <v>0</v>
      </c>
      <c r="U9" s="146">
        <f>T9-M9</f>
        <v>0</v>
      </c>
      <c r="V9" s="146">
        <f>O9+Q9-S9</f>
        <v>0</v>
      </c>
    </row>
    <row r="10" spans="1:22" ht="36.75" customHeight="1" x14ac:dyDescent="0.4">
      <c r="A10" s="176" t="s">
        <v>81</v>
      </c>
      <c r="B10" s="28"/>
      <c r="C10" s="29" t="s">
        <v>141</v>
      </c>
      <c r="D10" s="29"/>
      <c r="E10" s="220">
        <v>53695085</v>
      </c>
      <c r="F10" s="29"/>
      <c r="G10" s="220">
        <v>1590</v>
      </c>
      <c r="H10" s="29"/>
      <c r="I10" s="228">
        <v>0</v>
      </c>
      <c r="J10" s="227"/>
      <c r="K10" s="228">
        <v>0</v>
      </c>
      <c r="L10" s="227"/>
      <c r="M10" s="228">
        <v>0</v>
      </c>
      <c r="N10" s="231"/>
      <c r="O10" s="227">
        <v>85375185150</v>
      </c>
      <c r="P10" s="227"/>
      <c r="Q10" s="228">
        <v>3477832772</v>
      </c>
      <c r="R10" s="220"/>
      <c r="S10" s="220">
        <v>81897352378</v>
      </c>
      <c r="T10" s="146">
        <f t="shared" ref="T10:T11" si="0">I10--K10</f>
        <v>0</v>
      </c>
      <c r="U10" s="146">
        <f t="shared" ref="U10:U12" si="1">T10-M10</f>
        <v>0</v>
      </c>
      <c r="V10" s="146">
        <f>O10-Q10-S10</f>
        <v>0</v>
      </c>
    </row>
    <row r="11" spans="1:22" ht="36.75" customHeight="1" x14ac:dyDescent="0.4">
      <c r="A11" s="176" t="s">
        <v>83</v>
      </c>
      <c r="B11" s="28"/>
      <c r="C11" s="29" t="s">
        <v>140</v>
      </c>
      <c r="D11" s="29"/>
      <c r="E11" s="220">
        <v>28245824</v>
      </c>
      <c r="F11" s="29"/>
      <c r="G11" s="220">
        <v>2840</v>
      </c>
      <c r="H11" s="29"/>
      <c r="I11" s="228">
        <v>0</v>
      </c>
      <c r="J11" s="227"/>
      <c r="K11" s="228">
        <v>0</v>
      </c>
      <c r="L11" s="227"/>
      <c r="M11" s="228">
        <v>0</v>
      </c>
      <c r="N11" s="231"/>
      <c r="O11" s="227">
        <v>80218140160</v>
      </c>
      <c r="P11" s="227"/>
      <c r="Q11" s="228">
        <v>6232995098</v>
      </c>
      <c r="R11" s="220"/>
      <c r="S11" s="220">
        <v>73985145062</v>
      </c>
      <c r="T11" s="146">
        <f t="shared" si="0"/>
        <v>0</v>
      </c>
      <c r="U11" s="146">
        <f t="shared" si="1"/>
        <v>0</v>
      </c>
      <c r="V11" s="146">
        <f t="shared" ref="V11:V16" si="2">O11-Q11-S11</f>
        <v>0</v>
      </c>
    </row>
    <row r="12" spans="1:22" ht="36.75" customHeight="1" x14ac:dyDescent="0.4">
      <c r="A12" s="176" t="s">
        <v>82</v>
      </c>
      <c r="B12" s="28"/>
      <c r="C12" s="29" t="s">
        <v>142</v>
      </c>
      <c r="D12" s="29"/>
      <c r="E12" s="220">
        <v>38045605</v>
      </c>
      <c r="F12" s="29"/>
      <c r="G12" s="220">
        <v>2440</v>
      </c>
      <c r="H12" s="29"/>
      <c r="I12" s="228">
        <v>0</v>
      </c>
      <c r="J12" s="227"/>
      <c r="K12" s="228">
        <v>0</v>
      </c>
      <c r="L12" s="227"/>
      <c r="M12" s="228">
        <v>0</v>
      </c>
      <c r="N12" s="231"/>
      <c r="O12" s="227">
        <v>92831276200</v>
      </c>
      <c r="P12" s="227"/>
      <c r="Q12" s="228">
        <v>0</v>
      </c>
      <c r="R12" s="220"/>
      <c r="S12" s="220">
        <v>92831276200</v>
      </c>
      <c r="T12" s="146">
        <f>I12-K12</f>
        <v>0</v>
      </c>
      <c r="U12" s="146">
        <f t="shared" si="1"/>
        <v>0</v>
      </c>
      <c r="V12" s="146">
        <f t="shared" si="2"/>
        <v>0</v>
      </c>
    </row>
    <row r="13" spans="1:22" ht="36.75" customHeight="1" x14ac:dyDescent="0.4">
      <c r="A13" s="176" t="s">
        <v>73</v>
      </c>
      <c r="B13" s="28"/>
      <c r="C13" s="29" t="s">
        <v>179</v>
      </c>
      <c r="D13" s="29"/>
      <c r="E13" s="220">
        <v>27289575</v>
      </c>
      <c r="F13" s="29"/>
      <c r="G13" s="220">
        <v>4200</v>
      </c>
      <c r="H13" s="29"/>
      <c r="I13" s="228">
        <v>114616215000</v>
      </c>
      <c r="J13" s="227"/>
      <c r="K13" s="228">
        <v>1548867770</v>
      </c>
      <c r="L13" s="227"/>
      <c r="M13" s="228">
        <v>113067347230</v>
      </c>
      <c r="N13" s="231"/>
      <c r="O13" s="227">
        <v>114616215000</v>
      </c>
      <c r="P13" s="227"/>
      <c r="Q13" s="228">
        <v>1548867770</v>
      </c>
      <c r="R13" s="220"/>
      <c r="S13" s="220">
        <v>113067347230</v>
      </c>
      <c r="T13" s="146">
        <f>I13-K13</f>
        <v>113067347230</v>
      </c>
      <c r="U13" s="146">
        <f>T13-M13</f>
        <v>0</v>
      </c>
      <c r="V13" s="146">
        <f t="shared" si="2"/>
        <v>0</v>
      </c>
    </row>
    <row r="14" spans="1:22" ht="36.75" customHeight="1" x14ac:dyDescent="0.4">
      <c r="A14" s="176" t="s">
        <v>77</v>
      </c>
      <c r="B14" s="28"/>
      <c r="C14" s="29" t="s">
        <v>180</v>
      </c>
      <c r="D14" s="29"/>
      <c r="E14" s="220">
        <v>54215874</v>
      </c>
      <c r="F14" s="29"/>
      <c r="G14" s="220">
        <v>1850</v>
      </c>
      <c r="H14" s="29"/>
      <c r="I14" s="227">
        <v>100299366900</v>
      </c>
      <c r="J14" s="227"/>
      <c r="K14" s="228">
        <v>6609619188</v>
      </c>
      <c r="L14" s="227"/>
      <c r="M14" s="227">
        <v>93689747712</v>
      </c>
      <c r="N14" s="231"/>
      <c r="O14" s="227">
        <v>100299366900</v>
      </c>
      <c r="P14" s="227"/>
      <c r="Q14" s="228">
        <v>6609619188</v>
      </c>
      <c r="R14" s="220"/>
      <c r="S14" s="220">
        <v>93689747712</v>
      </c>
      <c r="T14" s="146">
        <f>I14-K14</f>
        <v>93689747712</v>
      </c>
      <c r="U14" s="146">
        <f>T14-M14</f>
        <v>0</v>
      </c>
      <c r="V14" s="146">
        <f t="shared" si="2"/>
        <v>0</v>
      </c>
    </row>
    <row r="15" spans="1:22" ht="36.75" customHeight="1" x14ac:dyDescent="0.4">
      <c r="A15" s="176" t="s">
        <v>78</v>
      </c>
      <c r="B15" s="28"/>
      <c r="C15" s="29" t="s">
        <v>179</v>
      </c>
      <c r="D15" s="29"/>
      <c r="E15" s="220">
        <v>12106979</v>
      </c>
      <c r="F15" s="29"/>
      <c r="G15" s="220">
        <v>2100</v>
      </c>
      <c r="H15" s="29"/>
      <c r="I15" s="227">
        <v>25424655900</v>
      </c>
      <c r="J15" s="227"/>
      <c r="K15" s="228">
        <v>1099624698</v>
      </c>
      <c r="L15" s="227"/>
      <c r="M15" s="227">
        <v>24325031202</v>
      </c>
      <c r="N15" s="231"/>
      <c r="O15" s="227">
        <v>25424655900</v>
      </c>
      <c r="P15" s="227"/>
      <c r="Q15" s="228">
        <v>1099624698</v>
      </c>
      <c r="R15" s="220"/>
      <c r="S15" s="220">
        <v>24325031202</v>
      </c>
      <c r="T15" s="146">
        <f>I15-K15</f>
        <v>24325031202</v>
      </c>
      <c r="U15" s="146">
        <f>T15-M15</f>
        <v>0</v>
      </c>
      <c r="V15" s="146">
        <f t="shared" si="2"/>
        <v>0</v>
      </c>
    </row>
    <row r="16" spans="1:22" ht="36.75" customHeight="1" x14ac:dyDescent="0.4">
      <c r="A16" s="176" t="s">
        <v>88</v>
      </c>
      <c r="B16" s="28"/>
      <c r="C16" s="29" t="s">
        <v>151</v>
      </c>
      <c r="D16" s="29"/>
      <c r="E16" s="220">
        <v>17560804</v>
      </c>
      <c r="F16" s="29"/>
      <c r="G16" s="220">
        <v>370</v>
      </c>
      <c r="H16" s="29"/>
      <c r="I16" s="227">
        <v>0</v>
      </c>
      <c r="J16" s="227"/>
      <c r="K16" s="228">
        <v>0</v>
      </c>
      <c r="L16" s="227"/>
      <c r="M16" s="227">
        <v>0</v>
      </c>
      <c r="N16" s="231"/>
      <c r="O16" s="227">
        <v>6497497480</v>
      </c>
      <c r="P16" s="227"/>
      <c r="Q16" s="228">
        <v>688344803</v>
      </c>
      <c r="R16" s="220"/>
      <c r="S16" s="220">
        <v>5809152677</v>
      </c>
      <c r="T16" s="146"/>
      <c r="U16" s="146"/>
      <c r="V16" s="146">
        <f t="shared" si="2"/>
        <v>0</v>
      </c>
    </row>
    <row r="17" spans="1:22" ht="36.75" customHeight="1" x14ac:dyDescent="0.4">
      <c r="A17" s="176" t="s">
        <v>76</v>
      </c>
      <c r="B17" s="28"/>
      <c r="C17" s="29" t="s">
        <v>161</v>
      </c>
      <c r="D17" s="29"/>
      <c r="E17" s="220">
        <v>343473449</v>
      </c>
      <c r="F17" s="29"/>
      <c r="G17" s="220">
        <v>4100</v>
      </c>
      <c r="H17" s="29"/>
      <c r="I17" s="227">
        <v>0</v>
      </c>
      <c r="J17" s="227"/>
      <c r="K17" s="228">
        <v>0</v>
      </c>
      <c r="L17" s="227"/>
      <c r="M17" s="227">
        <v>0</v>
      </c>
      <c r="N17" s="231"/>
      <c r="O17" s="227">
        <v>1408241140900</v>
      </c>
      <c r="P17" s="227"/>
      <c r="Q17" s="228">
        <v>161405443075</v>
      </c>
      <c r="R17" s="220"/>
      <c r="S17" s="220">
        <v>1246835697825</v>
      </c>
      <c r="T17" s="146"/>
      <c r="U17" s="146"/>
      <c r="V17" s="146"/>
    </row>
    <row r="18" spans="1:22" ht="36.75" customHeight="1" x14ac:dyDescent="0.4">
      <c r="A18" s="176" t="s">
        <v>74</v>
      </c>
      <c r="B18" s="28"/>
      <c r="C18" s="29" t="s">
        <v>162</v>
      </c>
      <c r="D18" s="29"/>
      <c r="E18" s="220">
        <v>48377983</v>
      </c>
      <c r="F18" s="29"/>
      <c r="G18" s="220">
        <v>1750</v>
      </c>
      <c r="H18" s="29"/>
      <c r="I18" s="227">
        <v>0</v>
      </c>
      <c r="J18" s="227"/>
      <c r="K18" s="228">
        <v>0</v>
      </c>
      <c r="L18" s="227"/>
      <c r="M18" s="227">
        <v>0</v>
      </c>
      <c r="N18" s="231"/>
      <c r="O18" s="227">
        <v>84661470250</v>
      </c>
      <c r="P18" s="227"/>
      <c r="Q18" s="228">
        <v>8030505238</v>
      </c>
      <c r="R18" s="220"/>
      <c r="S18" s="220">
        <v>76630965012</v>
      </c>
      <c r="T18" s="146"/>
      <c r="U18" s="146"/>
      <c r="V18" s="146"/>
    </row>
    <row r="19" spans="1:22" ht="36.75" customHeight="1" x14ac:dyDescent="0.4">
      <c r="A19" s="176" t="s">
        <v>72</v>
      </c>
      <c r="B19" s="28"/>
      <c r="C19" s="29" t="s">
        <v>143</v>
      </c>
      <c r="D19" s="29"/>
      <c r="E19" s="220">
        <v>44191961</v>
      </c>
      <c r="F19" s="29"/>
      <c r="G19" s="220">
        <v>4100</v>
      </c>
      <c r="H19" s="29"/>
      <c r="I19" s="228">
        <v>0</v>
      </c>
      <c r="J19" s="227"/>
      <c r="K19" s="228">
        <v>0</v>
      </c>
      <c r="L19" s="227"/>
      <c r="M19" s="228">
        <v>0</v>
      </c>
      <c r="N19" s="231"/>
      <c r="O19" s="227">
        <v>181187040100</v>
      </c>
      <c r="P19" s="227"/>
      <c r="Q19" s="228">
        <v>10850221976</v>
      </c>
      <c r="R19" s="220"/>
      <c r="S19" s="220">
        <v>170336818124</v>
      </c>
      <c r="T19" s="146"/>
      <c r="U19" s="146"/>
      <c r="V19" s="146"/>
    </row>
    <row r="20" spans="1:22" ht="23.25" customHeight="1" thickBot="1" x14ac:dyDescent="0.45">
      <c r="A20" s="32" t="s">
        <v>2</v>
      </c>
      <c r="C20"/>
      <c r="D20"/>
      <c r="E20" s="35"/>
      <c r="F20"/>
      <c r="G20" s="160"/>
      <c r="H20"/>
      <c r="I20" s="221">
        <f>SUM(I9:I19)</f>
        <v>240340237800</v>
      </c>
      <c r="J20" s="160">
        <f>SUM(J9:J9)</f>
        <v>0</v>
      </c>
      <c r="K20" s="223">
        <f>SUM(K9:K19)</f>
        <v>9258111656</v>
      </c>
      <c r="L20" s="160">
        <f>SUM(L9:L9)</f>
        <v>0</v>
      </c>
      <c r="M20" s="221">
        <f>SUM(M9:M19)</f>
        <v>231082126144</v>
      </c>
      <c r="N20" s="160">
        <f>SUM(N9:N9)</f>
        <v>0</v>
      </c>
      <c r="O20" s="286">
        <f>SUM(O9:O19)</f>
        <v>2295527174790</v>
      </c>
      <c r="P20" s="160">
        <f>SUM(P9:P9)</f>
        <v>0</v>
      </c>
      <c r="Q20" s="223">
        <f>SUM(Q9:Q19)</f>
        <v>199943454618</v>
      </c>
      <c r="R20" s="160">
        <f>SUM(R9:R9)</f>
        <v>0</v>
      </c>
      <c r="S20" s="222">
        <f>SUM(S9:S19)</f>
        <v>2095583720172</v>
      </c>
    </row>
    <row r="21" spans="1:22" ht="52.5" customHeight="1" thickTop="1" x14ac:dyDescent="0.4">
      <c r="O21" s="46"/>
      <c r="Q21" s="46"/>
      <c r="S21" s="46"/>
    </row>
    <row r="22" spans="1:22" ht="52.5" customHeight="1" x14ac:dyDescent="0.4">
      <c r="O22" s="146"/>
      <c r="Q22" s="162"/>
      <c r="S22" s="146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505" right="0.70866141732283505" top="0.74803149606299202" bottom="0.74803149606299202" header="0.31496062992126" footer="0.31496062992126"/>
  <pageSetup paperSize="9" scale="66" firstPageNumber="5" orientation="landscape" useFirstPageNumber="1" r:id="rId1"/>
  <headerFooter>
    <oddFooter>&amp;C&amp;"B Nazanin,Bold"&amp;12 7</oddFooter>
  </headerFooter>
  <ignoredErrors>
    <ignoredError sqref="L20 N20 P2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9"/>
  <sheetViews>
    <sheetView rightToLeft="1" view="pageBreakPreview" zoomScaleNormal="100" zoomScaleSheetLayoutView="100" workbookViewId="0">
      <selection activeCell="K5" sqref="K5:Q5"/>
    </sheetView>
  </sheetViews>
  <sheetFormatPr defaultRowHeight="15" x14ac:dyDescent="0.25"/>
  <cols>
    <col min="1" max="1" width="27.7109375" bestFit="1" customWidth="1"/>
    <col min="2" max="2" width="0.42578125" customWidth="1"/>
    <col min="3" max="3" width="12.42578125" bestFit="1" customWidth="1"/>
    <col min="4" max="4" width="0.42578125" customWidth="1"/>
    <col min="5" max="5" width="17.42578125" bestFit="1" customWidth="1"/>
    <col min="6" max="6" width="0.5703125" customWidth="1"/>
    <col min="7" max="7" width="18.28515625" bestFit="1" customWidth="1"/>
    <col min="8" max="8" width="0.5703125" customWidth="1"/>
    <col min="9" max="9" width="19.5703125" bestFit="1" customWidth="1"/>
    <col min="10" max="10" width="0.42578125" customWidth="1"/>
    <col min="11" max="11" width="11.7109375" bestFit="1" customWidth="1"/>
    <col min="12" max="12" width="0.5703125" customWidth="1"/>
    <col min="13" max="13" width="16.7109375" bestFit="1" customWidth="1"/>
    <col min="14" max="14" width="0.5703125" customWidth="1"/>
    <col min="15" max="15" width="17" bestFit="1" customWidth="1"/>
    <col min="16" max="16" width="0.85546875" customWidth="1"/>
    <col min="17" max="17" width="15.42578125" customWidth="1"/>
    <col min="18" max="18" width="14.5703125" bestFit="1" customWidth="1"/>
    <col min="20" max="20" width="14.28515625" bestFit="1" customWidth="1"/>
  </cols>
  <sheetData>
    <row r="1" spans="1:21" ht="23.25" customHeight="1" x14ac:dyDescent="0.55000000000000004">
      <c r="A1" s="237" t="str">
        <f>' سهام'!A1:W1</f>
        <v>‫صندوق اختصاصی بازارگردان توسعه ملی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21" ht="23.25" customHeight="1" x14ac:dyDescent="0.55000000000000004">
      <c r="A2" s="237" t="s">
        <v>55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</row>
    <row r="3" spans="1:21" ht="23.25" customHeight="1" x14ac:dyDescent="0.55000000000000004">
      <c r="A3" s="237" t="str">
        <f>'درآمد سود سهام'!A3:S3</f>
        <v>برای  خرداد ماه 1402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</row>
    <row r="4" spans="1:21" ht="27.75" customHeight="1" x14ac:dyDescent="0.6">
      <c r="A4" s="268" t="s">
        <v>66</v>
      </c>
      <c r="B4" s="268"/>
      <c r="C4" s="268"/>
      <c r="D4" s="268"/>
      <c r="E4" s="268"/>
      <c r="F4" s="268"/>
      <c r="G4" s="268"/>
      <c r="H4" s="268"/>
      <c r="I4" s="268"/>
      <c r="J4" s="271"/>
      <c r="K4" s="271"/>
      <c r="L4" s="271"/>
      <c r="M4" s="271"/>
      <c r="N4" s="271"/>
      <c r="O4" s="271"/>
      <c r="P4" s="271"/>
      <c r="Q4" s="271"/>
    </row>
    <row r="5" spans="1:21" ht="25.5" customHeight="1" thickBot="1" x14ac:dyDescent="0.6">
      <c r="A5" s="31"/>
      <c r="B5" s="31"/>
      <c r="C5" s="269" t="s">
        <v>176</v>
      </c>
      <c r="D5" s="269"/>
      <c r="E5" s="269"/>
      <c r="F5" s="269"/>
      <c r="G5" s="269"/>
      <c r="H5" s="269"/>
      <c r="I5" s="269"/>
      <c r="J5" s="8"/>
      <c r="K5" s="269" t="s">
        <v>177</v>
      </c>
      <c r="L5" s="269"/>
      <c r="M5" s="269"/>
      <c r="N5" s="269"/>
      <c r="O5" s="269"/>
      <c r="P5" s="269"/>
      <c r="Q5" s="269"/>
    </row>
    <row r="6" spans="1:21" ht="36" customHeight="1" thickBot="1" x14ac:dyDescent="0.5">
      <c r="A6" s="52" t="s">
        <v>39</v>
      </c>
      <c r="B6" s="52"/>
      <c r="C6" s="58" t="s">
        <v>3</v>
      </c>
      <c r="D6" s="59"/>
      <c r="E6" s="60" t="s">
        <v>23</v>
      </c>
      <c r="F6" s="59"/>
      <c r="G6" s="58" t="s">
        <v>49</v>
      </c>
      <c r="H6" s="59"/>
      <c r="I6" s="60" t="s">
        <v>51</v>
      </c>
      <c r="J6" s="61"/>
      <c r="K6" s="58" t="s">
        <v>3</v>
      </c>
      <c r="L6" s="59"/>
      <c r="M6" s="60" t="s">
        <v>23</v>
      </c>
      <c r="N6" s="59"/>
      <c r="O6" s="58" t="s">
        <v>49</v>
      </c>
      <c r="P6" s="59"/>
      <c r="Q6" s="60" t="s">
        <v>51</v>
      </c>
    </row>
    <row r="7" spans="1:21" ht="17.25" customHeight="1" x14ac:dyDescent="0.45">
      <c r="A7" s="51"/>
      <c r="B7" s="51"/>
      <c r="C7" s="35"/>
      <c r="D7" s="69"/>
      <c r="E7" s="76" t="s">
        <v>61</v>
      </c>
      <c r="F7" s="69">
        <v>0</v>
      </c>
      <c r="G7" s="76" t="s">
        <v>61</v>
      </c>
      <c r="H7" s="69">
        <v>0</v>
      </c>
      <c r="I7" s="76" t="s">
        <v>61</v>
      </c>
      <c r="J7" s="35"/>
      <c r="K7" s="83"/>
      <c r="L7" s="35"/>
      <c r="M7" s="35" t="s">
        <v>61</v>
      </c>
      <c r="N7" s="35"/>
      <c r="O7" s="35" t="s">
        <v>61</v>
      </c>
      <c r="P7" s="35"/>
      <c r="Q7" s="35" t="s">
        <v>61</v>
      </c>
    </row>
    <row r="8" spans="1:21" ht="33.75" customHeight="1" x14ac:dyDescent="0.25">
      <c r="A8" s="51" t="s">
        <v>88</v>
      </c>
      <c r="B8" s="51"/>
      <c r="C8" s="35">
        <v>582665</v>
      </c>
      <c r="D8" s="35"/>
      <c r="E8" s="35">
        <v>30765684865</v>
      </c>
      <c r="F8" s="35"/>
      <c r="G8" s="35">
        <v>38765699002</v>
      </c>
      <c r="H8" s="35"/>
      <c r="I8" s="35">
        <v>-8000014137</v>
      </c>
      <c r="J8" s="35"/>
      <c r="K8" s="35">
        <v>2258659</v>
      </c>
      <c r="L8" s="35"/>
      <c r="M8" s="35">
        <v>142853810890</v>
      </c>
      <c r="N8" s="35"/>
      <c r="O8" s="35">
        <v>151434917338</v>
      </c>
      <c r="P8" s="35"/>
      <c r="Q8" s="35">
        <v>-8581106448</v>
      </c>
      <c r="R8" s="41">
        <f>E8-G8</f>
        <v>-8000014137</v>
      </c>
      <c r="S8" s="41">
        <f>R8-I8</f>
        <v>0</v>
      </c>
      <c r="T8" s="41">
        <f>M8-O8</f>
        <v>-8581106448</v>
      </c>
      <c r="U8" s="41">
        <f>T8-Q8</f>
        <v>0</v>
      </c>
    </row>
    <row r="9" spans="1:21" ht="39" customHeight="1" x14ac:dyDescent="0.25">
      <c r="A9" s="51" t="s">
        <v>79</v>
      </c>
      <c r="B9" s="51"/>
      <c r="C9" s="35">
        <v>2328841</v>
      </c>
      <c r="D9" s="69"/>
      <c r="E9" s="35">
        <v>27110274248</v>
      </c>
      <c r="F9" s="35"/>
      <c r="G9" s="35">
        <v>29066427282</v>
      </c>
      <c r="H9" s="35"/>
      <c r="I9" s="35">
        <v>-1956153034</v>
      </c>
      <c r="J9" s="35"/>
      <c r="K9" s="35">
        <v>34863715</v>
      </c>
      <c r="M9" s="35">
        <v>432018968202</v>
      </c>
      <c r="O9" s="35">
        <v>434870075567</v>
      </c>
      <c r="Q9" s="35">
        <v>-2851107365</v>
      </c>
      <c r="R9" s="41">
        <f t="shared" ref="R9:R30" si="0">E9-G9</f>
        <v>-1956153034</v>
      </c>
      <c r="S9" s="41">
        <f t="shared" ref="S9:S30" si="1">R9-I9</f>
        <v>0</v>
      </c>
      <c r="T9" s="41">
        <f t="shared" ref="T9:T30" si="2">M9-O9</f>
        <v>-2851107365</v>
      </c>
      <c r="U9" s="41">
        <f t="shared" ref="U9:U30" si="3">T9-Q9</f>
        <v>0</v>
      </c>
    </row>
    <row r="10" spans="1:21" ht="30" customHeight="1" x14ac:dyDescent="0.25">
      <c r="A10" s="51" t="s">
        <v>121</v>
      </c>
      <c r="B10" s="51"/>
      <c r="C10" s="76">
        <v>4966589</v>
      </c>
      <c r="D10" s="76"/>
      <c r="E10" s="76">
        <v>50048187383</v>
      </c>
      <c r="F10" s="69"/>
      <c r="G10" s="76">
        <v>49996569973</v>
      </c>
      <c r="H10" s="69"/>
      <c r="I10" s="35">
        <v>51617410</v>
      </c>
      <c r="J10" s="35"/>
      <c r="K10" s="35">
        <v>29564689</v>
      </c>
      <c r="M10" s="35">
        <v>298256613497</v>
      </c>
      <c r="O10" s="35">
        <v>297627050733</v>
      </c>
      <c r="Q10" s="35">
        <v>629562764</v>
      </c>
      <c r="R10" s="41">
        <f t="shared" si="0"/>
        <v>51617410</v>
      </c>
      <c r="S10" s="41">
        <f t="shared" si="1"/>
        <v>0</v>
      </c>
      <c r="T10" s="41">
        <f t="shared" si="2"/>
        <v>629562764</v>
      </c>
      <c r="U10" s="41">
        <f t="shared" si="3"/>
        <v>0</v>
      </c>
    </row>
    <row r="11" spans="1:21" ht="30" customHeight="1" x14ac:dyDescent="0.25">
      <c r="A11" s="51" t="s">
        <v>77</v>
      </c>
      <c r="B11" s="51"/>
      <c r="C11" s="76">
        <v>2167369</v>
      </c>
      <c r="D11" s="76"/>
      <c r="E11" s="76">
        <v>39014950795</v>
      </c>
      <c r="F11" s="69"/>
      <c r="G11" s="76">
        <v>19632727979</v>
      </c>
      <c r="H11" s="69"/>
      <c r="I11" s="35">
        <v>19382222816</v>
      </c>
      <c r="J11" s="35"/>
      <c r="K11" s="35">
        <v>27836245</v>
      </c>
      <c r="M11" s="35">
        <v>348228390861</v>
      </c>
      <c r="O11" s="35">
        <v>225677953467</v>
      </c>
      <c r="Q11" s="35">
        <v>122550437394</v>
      </c>
      <c r="R11" s="41">
        <f t="shared" si="0"/>
        <v>19382222816</v>
      </c>
      <c r="S11" s="41">
        <f t="shared" si="1"/>
        <v>0</v>
      </c>
      <c r="T11" s="41">
        <f t="shared" si="2"/>
        <v>122550437394</v>
      </c>
      <c r="U11" s="41">
        <f t="shared" si="3"/>
        <v>0</v>
      </c>
    </row>
    <row r="12" spans="1:21" ht="33.75" customHeight="1" x14ac:dyDescent="0.25">
      <c r="A12" s="51" t="s">
        <v>117</v>
      </c>
      <c r="B12" s="51"/>
      <c r="C12" s="76">
        <v>6480148</v>
      </c>
      <c r="D12" s="76"/>
      <c r="E12" s="76">
        <v>101000422166</v>
      </c>
      <c r="F12" s="69"/>
      <c r="G12" s="76">
        <v>93000374248</v>
      </c>
      <c r="H12" s="69"/>
      <c r="I12" s="35">
        <v>8000047918</v>
      </c>
      <c r="J12" s="35"/>
      <c r="K12" s="35">
        <v>27368371</v>
      </c>
      <c r="M12" s="35">
        <v>415421750703</v>
      </c>
      <c r="O12" s="35">
        <v>394421295026</v>
      </c>
      <c r="Q12" s="35">
        <v>21000455677</v>
      </c>
      <c r="R12" s="41">
        <f t="shared" si="0"/>
        <v>8000047918</v>
      </c>
      <c r="S12" s="41">
        <f t="shared" si="1"/>
        <v>0</v>
      </c>
      <c r="T12" s="41">
        <f t="shared" si="2"/>
        <v>21000455677</v>
      </c>
      <c r="U12" s="41">
        <f t="shared" si="3"/>
        <v>0</v>
      </c>
    </row>
    <row r="13" spans="1:21" ht="30" customHeight="1" x14ac:dyDescent="0.25">
      <c r="A13" s="51" t="s">
        <v>82</v>
      </c>
      <c r="B13" s="51"/>
      <c r="C13" s="76">
        <v>720209</v>
      </c>
      <c r="D13" s="76"/>
      <c r="E13" s="76">
        <v>19875067689</v>
      </c>
      <c r="F13" s="69"/>
      <c r="G13" s="76">
        <v>10922680606</v>
      </c>
      <c r="H13" s="69"/>
      <c r="I13" s="35">
        <v>8952387083</v>
      </c>
      <c r="J13" s="35"/>
      <c r="K13" s="35">
        <v>739225</v>
      </c>
      <c r="M13" s="35">
        <v>20354639954</v>
      </c>
      <c r="O13" s="35">
        <v>11209859872</v>
      </c>
      <c r="Q13" s="35">
        <v>9144780082</v>
      </c>
      <c r="R13" s="41">
        <f t="shared" si="0"/>
        <v>8952387083</v>
      </c>
      <c r="S13" s="41">
        <f t="shared" si="1"/>
        <v>0</v>
      </c>
      <c r="T13" s="41">
        <f t="shared" si="2"/>
        <v>9144780082</v>
      </c>
      <c r="U13" s="41">
        <f t="shared" si="3"/>
        <v>0</v>
      </c>
    </row>
    <row r="14" spans="1:21" ht="30" customHeight="1" x14ac:dyDescent="0.25">
      <c r="A14" s="51" t="s">
        <v>86</v>
      </c>
      <c r="B14" s="51"/>
      <c r="C14" s="76">
        <v>3214223</v>
      </c>
      <c r="D14" s="76"/>
      <c r="E14" s="76">
        <v>32605593568</v>
      </c>
      <c r="F14" s="69"/>
      <c r="G14" s="76">
        <v>32643320151</v>
      </c>
      <c r="H14" s="69"/>
      <c r="I14" s="35">
        <v>-37726583</v>
      </c>
      <c r="J14" s="35"/>
      <c r="K14" s="35">
        <v>3548343</v>
      </c>
      <c r="M14" s="35">
        <v>35974385240</v>
      </c>
      <c r="O14" s="35">
        <v>36023172059</v>
      </c>
      <c r="Q14" s="35">
        <v>-48786819</v>
      </c>
      <c r="R14" s="41">
        <f t="shared" si="0"/>
        <v>-37726583</v>
      </c>
      <c r="S14" s="41">
        <f t="shared" si="1"/>
        <v>0</v>
      </c>
      <c r="T14" s="41">
        <f t="shared" si="2"/>
        <v>-48786819</v>
      </c>
      <c r="U14" s="41">
        <f t="shared" si="3"/>
        <v>0</v>
      </c>
    </row>
    <row r="15" spans="1:21" ht="30" customHeight="1" x14ac:dyDescent="0.25">
      <c r="A15" s="51" t="s">
        <v>73</v>
      </c>
      <c r="B15" s="51"/>
      <c r="C15" s="76">
        <v>1451747</v>
      </c>
      <c r="D15" s="76"/>
      <c r="E15" s="76">
        <v>59712346896</v>
      </c>
      <c r="F15" s="69"/>
      <c r="G15" s="76">
        <v>48350189382</v>
      </c>
      <c r="H15" s="69"/>
      <c r="I15" s="35">
        <v>11362157514</v>
      </c>
      <c r="J15" s="35"/>
      <c r="K15" s="35">
        <v>11127978</v>
      </c>
      <c r="M15" s="35">
        <v>427283401270</v>
      </c>
      <c r="O15" s="35">
        <v>349607522236</v>
      </c>
      <c r="Q15" s="35">
        <v>77675879034</v>
      </c>
      <c r="R15" s="41">
        <f t="shared" si="0"/>
        <v>11362157514</v>
      </c>
      <c r="S15" s="41">
        <f t="shared" si="1"/>
        <v>0</v>
      </c>
      <c r="T15" s="41">
        <f t="shared" si="2"/>
        <v>77675879034</v>
      </c>
      <c r="U15" s="41">
        <f t="shared" si="3"/>
        <v>0</v>
      </c>
    </row>
    <row r="16" spans="1:21" ht="30" customHeight="1" x14ac:dyDescent="0.25">
      <c r="A16" s="51" t="s">
        <v>116</v>
      </c>
      <c r="B16" s="51"/>
      <c r="C16" s="76">
        <v>444465</v>
      </c>
      <c r="D16" s="76"/>
      <c r="E16" s="76">
        <v>24720794097</v>
      </c>
      <c r="F16" s="69"/>
      <c r="G16" s="76">
        <v>23037742537</v>
      </c>
      <c r="H16" s="69"/>
      <c r="I16" s="35">
        <v>1683051560</v>
      </c>
      <c r="J16" s="35"/>
      <c r="K16" s="35">
        <v>1649465</v>
      </c>
      <c r="M16" s="35">
        <v>90634757216</v>
      </c>
      <c r="O16" s="35">
        <v>84753908851</v>
      </c>
      <c r="Q16" s="35">
        <v>5880848365</v>
      </c>
      <c r="R16" s="41">
        <f t="shared" si="0"/>
        <v>1683051560</v>
      </c>
      <c r="S16" s="41">
        <f t="shared" si="1"/>
        <v>0</v>
      </c>
      <c r="T16" s="41">
        <f t="shared" si="2"/>
        <v>5880848365</v>
      </c>
      <c r="U16" s="41">
        <f t="shared" si="3"/>
        <v>0</v>
      </c>
    </row>
    <row r="17" spans="1:21" ht="30" customHeight="1" x14ac:dyDescent="0.25">
      <c r="A17" s="51" t="s">
        <v>81</v>
      </c>
      <c r="B17" s="51"/>
      <c r="C17" s="76">
        <v>966841</v>
      </c>
      <c r="D17" s="76"/>
      <c r="E17" s="76">
        <v>17015005389</v>
      </c>
      <c r="F17" s="69"/>
      <c r="G17" s="76">
        <v>10886971521</v>
      </c>
      <c r="H17" s="69"/>
      <c r="I17" s="35">
        <v>6128033868</v>
      </c>
      <c r="J17" s="35"/>
      <c r="K17" s="35">
        <v>11697162</v>
      </c>
      <c r="M17" s="35">
        <v>162835738212</v>
      </c>
      <c r="O17" s="35">
        <v>128517844934</v>
      </c>
      <c r="Q17" s="35">
        <v>34317893278</v>
      </c>
      <c r="R17" s="41">
        <f t="shared" si="0"/>
        <v>6128033868</v>
      </c>
      <c r="S17" s="41">
        <f t="shared" si="1"/>
        <v>0</v>
      </c>
      <c r="T17" s="41">
        <f t="shared" si="2"/>
        <v>34317893278</v>
      </c>
      <c r="U17" s="41">
        <f t="shared" si="3"/>
        <v>0</v>
      </c>
    </row>
    <row r="18" spans="1:21" ht="30" customHeight="1" x14ac:dyDescent="0.25">
      <c r="A18" s="51" t="s">
        <v>144</v>
      </c>
      <c r="B18" s="51"/>
      <c r="C18" s="76">
        <v>2938000</v>
      </c>
      <c r="D18" s="76"/>
      <c r="E18" s="76">
        <v>29782837597</v>
      </c>
      <c r="F18" s="69"/>
      <c r="G18" s="76">
        <v>29717299265</v>
      </c>
      <c r="H18" s="69"/>
      <c r="I18" s="35">
        <v>65538332</v>
      </c>
      <c r="J18" s="35"/>
      <c r="K18" s="35">
        <v>10220360</v>
      </c>
      <c r="M18" s="35">
        <v>102761084018</v>
      </c>
      <c r="O18" s="35">
        <v>102880731293</v>
      </c>
      <c r="Q18" s="35">
        <v>-119647275</v>
      </c>
      <c r="R18" s="41">
        <f t="shared" si="0"/>
        <v>65538332</v>
      </c>
      <c r="S18" s="41">
        <f t="shared" si="1"/>
        <v>0</v>
      </c>
      <c r="T18" s="41">
        <f t="shared" si="2"/>
        <v>-119647275</v>
      </c>
      <c r="U18" s="41">
        <f t="shared" si="3"/>
        <v>0</v>
      </c>
    </row>
    <row r="19" spans="1:21" ht="30" customHeight="1" x14ac:dyDescent="0.25">
      <c r="A19" s="51" t="s">
        <v>83</v>
      </c>
      <c r="B19" s="51"/>
      <c r="C19" s="76">
        <v>756597</v>
      </c>
      <c r="D19" s="76"/>
      <c r="E19" s="76">
        <v>17801913723</v>
      </c>
      <c r="F19" s="69"/>
      <c r="G19" s="76">
        <v>12155230104</v>
      </c>
      <c r="H19" s="69"/>
      <c r="I19" s="35">
        <v>5646683619</v>
      </c>
      <c r="J19" s="35"/>
      <c r="K19" s="35">
        <v>13338886</v>
      </c>
      <c r="M19" s="35">
        <v>249566343191</v>
      </c>
      <c r="O19" s="35">
        <v>202531693528</v>
      </c>
      <c r="Q19" s="35">
        <v>47034649663</v>
      </c>
      <c r="R19" s="41">
        <f t="shared" si="0"/>
        <v>5646683619</v>
      </c>
      <c r="S19" s="41">
        <f t="shared" si="1"/>
        <v>0</v>
      </c>
      <c r="T19" s="41">
        <f t="shared" si="2"/>
        <v>47034649663</v>
      </c>
      <c r="U19" s="41">
        <f t="shared" si="3"/>
        <v>0</v>
      </c>
    </row>
    <row r="20" spans="1:21" ht="30" customHeight="1" x14ac:dyDescent="0.25">
      <c r="A20" s="51" t="s">
        <v>75</v>
      </c>
      <c r="B20" s="51"/>
      <c r="C20" s="76">
        <v>1792461</v>
      </c>
      <c r="D20" s="76"/>
      <c r="E20" s="76">
        <v>14971886367</v>
      </c>
      <c r="F20" s="69"/>
      <c r="G20" s="76">
        <v>12224678422</v>
      </c>
      <c r="H20" s="69"/>
      <c r="I20" s="35">
        <v>2747207945</v>
      </c>
      <c r="J20" s="35"/>
      <c r="K20" s="35">
        <v>16744397</v>
      </c>
      <c r="M20" s="35">
        <v>133893117300</v>
      </c>
      <c r="O20" s="35">
        <v>111332689195</v>
      </c>
      <c r="Q20" s="35">
        <v>22560428105</v>
      </c>
      <c r="R20" s="41">
        <f t="shared" si="0"/>
        <v>2747207945</v>
      </c>
      <c r="S20" s="41">
        <f t="shared" si="1"/>
        <v>0</v>
      </c>
      <c r="T20" s="41">
        <f t="shared" si="2"/>
        <v>22560428105</v>
      </c>
      <c r="U20" s="41">
        <f t="shared" si="3"/>
        <v>0</v>
      </c>
    </row>
    <row r="21" spans="1:21" ht="30" customHeight="1" x14ac:dyDescent="0.25">
      <c r="A21" s="51" t="s">
        <v>74</v>
      </c>
      <c r="B21" s="51"/>
      <c r="C21" s="76">
        <v>825022</v>
      </c>
      <c r="D21" s="76"/>
      <c r="E21" s="76">
        <v>22360750593</v>
      </c>
      <c r="F21" s="69"/>
      <c r="G21" s="76">
        <v>17512426545</v>
      </c>
      <c r="H21" s="69"/>
      <c r="I21" s="35">
        <v>4848324048</v>
      </c>
      <c r="J21" s="35"/>
      <c r="K21" s="35">
        <v>25517089</v>
      </c>
      <c r="M21" s="35">
        <v>600028953077</v>
      </c>
      <c r="O21" s="35">
        <v>526016243012</v>
      </c>
      <c r="Q21" s="35">
        <v>74012710065</v>
      </c>
      <c r="R21" s="41">
        <f t="shared" si="0"/>
        <v>4848324048</v>
      </c>
      <c r="S21" s="41">
        <f t="shared" si="1"/>
        <v>0</v>
      </c>
      <c r="T21" s="41">
        <f t="shared" si="2"/>
        <v>74012710065</v>
      </c>
      <c r="U21" s="41">
        <f t="shared" si="3"/>
        <v>0</v>
      </c>
    </row>
    <row r="22" spans="1:21" ht="30" customHeight="1" x14ac:dyDescent="0.25">
      <c r="A22" s="51" t="s">
        <v>145</v>
      </c>
      <c r="B22" s="51"/>
      <c r="C22" s="76">
        <v>430000</v>
      </c>
      <c r="D22" s="76"/>
      <c r="E22" s="76">
        <v>4989383196</v>
      </c>
      <c r="F22" s="69"/>
      <c r="G22" s="76">
        <v>4847717197</v>
      </c>
      <c r="H22" s="69"/>
      <c r="I22" s="35">
        <v>141665999</v>
      </c>
      <c r="J22" s="35"/>
      <c r="K22" s="35">
        <v>780000</v>
      </c>
      <c r="M22" s="35">
        <v>8982963616</v>
      </c>
      <c r="O22" s="35">
        <v>8793533519</v>
      </c>
      <c r="Q22" s="35">
        <v>189430097</v>
      </c>
      <c r="R22" s="41">
        <f t="shared" si="0"/>
        <v>141665999</v>
      </c>
      <c r="S22" s="41">
        <f t="shared" si="1"/>
        <v>0</v>
      </c>
      <c r="T22" s="41">
        <f t="shared" si="2"/>
        <v>189430097</v>
      </c>
      <c r="U22" s="41">
        <f t="shared" si="3"/>
        <v>0</v>
      </c>
    </row>
    <row r="23" spans="1:21" ht="30" customHeight="1" x14ac:dyDescent="0.25">
      <c r="A23" s="51" t="s">
        <v>80</v>
      </c>
      <c r="B23" s="51"/>
      <c r="C23" s="76">
        <v>1711644</v>
      </c>
      <c r="D23" s="76"/>
      <c r="E23" s="76">
        <v>9144838110</v>
      </c>
      <c r="F23" s="69"/>
      <c r="G23" s="76">
        <v>8110154333</v>
      </c>
      <c r="H23" s="69"/>
      <c r="I23" s="35">
        <v>1034683777</v>
      </c>
      <c r="J23" s="35"/>
      <c r="K23" s="35">
        <v>13669826</v>
      </c>
      <c r="M23" s="35">
        <v>73614858510</v>
      </c>
      <c r="O23" s="35">
        <v>63543598367</v>
      </c>
      <c r="Q23" s="35">
        <v>10071260143</v>
      </c>
      <c r="R23" s="41">
        <f t="shared" si="0"/>
        <v>1034683777</v>
      </c>
      <c r="S23" s="41">
        <f t="shared" si="1"/>
        <v>0</v>
      </c>
      <c r="T23" s="41">
        <f t="shared" si="2"/>
        <v>10071260143</v>
      </c>
      <c r="U23" s="41">
        <f t="shared" si="3"/>
        <v>0</v>
      </c>
    </row>
    <row r="24" spans="1:21" ht="30" customHeight="1" x14ac:dyDescent="0.25">
      <c r="A24" s="51" t="s">
        <v>87</v>
      </c>
      <c r="B24" s="51"/>
      <c r="C24" s="76">
        <v>0</v>
      </c>
      <c r="D24" s="76"/>
      <c r="E24" s="76">
        <v>0</v>
      </c>
      <c r="F24" s="69"/>
      <c r="G24" s="76">
        <v>0</v>
      </c>
      <c r="H24" s="69"/>
      <c r="I24" s="35">
        <v>0</v>
      </c>
      <c r="J24" s="35"/>
      <c r="K24" s="35">
        <v>26322957</v>
      </c>
      <c r="M24" s="35">
        <v>363550204159</v>
      </c>
      <c r="O24" s="35">
        <v>345749266055</v>
      </c>
      <c r="Q24" s="35">
        <v>17800938104</v>
      </c>
      <c r="R24" s="41">
        <f t="shared" si="0"/>
        <v>0</v>
      </c>
      <c r="S24" s="41">
        <f t="shared" si="1"/>
        <v>0</v>
      </c>
      <c r="T24" s="41">
        <f t="shared" si="2"/>
        <v>17800938104</v>
      </c>
      <c r="U24" s="41">
        <f t="shared" si="3"/>
        <v>0</v>
      </c>
    </row>
    <row r="25" spans="1:21" ht="30" customHeight="1" x14ac:dyDescent="0.25">
      <c r="A25" s="51" t="s">
        <v>122</v>
      </c>
      <c r="B25" s="51"/>
      <c r="C25" s="76">
        <v>0</v>
      </c>
      <c r="D25" s="76"/>
      <c r="E25" s="76">
        <v>0</v>
      </c>
      <c r="F25" s="69"/>
      <c r="G25" s="76">
        <v>0</v>
      </c>
      <c r="H25" s="69"/>
      <c r="I25" s="35">
        <v>0</v>
      </c>
      <c r="J25" s="35"/>
      <c r="K25" s="35">
        <v>130000</v>
      </c>
      <c r="M25" s="35">
        <v>584675336</v>
      </c>
      <c r="O25" s="35">
        <v>585184104</v>
      </c>
      <c r="Q25" s="35">
        <v>-508768</v>
      </c>
      <c r="R25" s="41">
        <f t="shared" si="0"/>
        <v>0</v>
      </c>
      <c r="S25" s="41">
        <f t="shared" si="1"/>
        <v>0</v>
      </c>
      <c r="T25" s="41">
        <f t="shared" si="2"/>
        <v>-508768</v>
      </c>
      <c r="U25" s="41">
        <f t="shared" si="3"/>
        <v>0</v>
      </c>
    </row>
    <row r="26" spans="1:21" ht="30" customHeight="1" x14ac:dyDescent="0.25">
      <c r="A26" s="51" t="s">
        <v>72</v>
      </c>
      <c r="B26" s="51"/>
      <c r="C26" s="35">
        <v>0</v>
      </c>
      <c r="D26" s="35"/>
      <c r="E26" s="35">
        <v>0</v>
      </c>
      <c r="F26" s="35"/>
      <c r="G26" s="35">
        <v>0</v>
      </c>
      <c r="H26" s="69"/>
      <c r="I26" s="35">
        <v>0</v>
      </c>
      <c r="J26" s="35"/>
      <c r="K26" s="35">
        <v>9209960</v>
      </c>
      <c r="M26" s="35">
        <v>226260721341</v>
      </c>
      <c r="O26" s="35">
        <v>199480855985</v>
      </c>
      <c r="Q26" s="35">
        <v>26779865356</v>
      </c>
      <c r="R26" s="41">
        <f t="shared" si="0"/>
        <v>0</v>
      </c>
      <c r="S26" s="41">
        <f t="shared" si="1"/>
        <v>0</v>
      </c>
      <c r="T26" s="41">
        <f t="shared" si="2"/>
        <v>26779865356</v>
      </c>
      <c r="U26" s="41">
        <f t="shared" si="3"/>
        <v>0</v>
      </c>
    </row>
    <row r="27" spans="1:21" ht="30" customHeight="1" x14ac:dyDescent="0.25">
      <c r="A27" s="51" t="s">
        <v>125</v>
      </c>
      <c r="B27" s="51"/>
      <c r="C27" s="35">
        <v>0</v>
      </c>
      <c r="D27" s="35"/>
      <c r="E27" s="35">
        <v>0</v>
      </c>
      <c r="F27" s="35"/>
      <c r="G27" s="35">
        <v>0</v>
      </c>
      <c r="H27" s="69"/>
      <c r="I27" s="35">
        <v>0</v>
      </c>
      <c r="J27" s="35"/>
      <c r="K27" s="35">
        <v>1347000</v>
      </c>
      <c r="M27" s="35">
        <v>21247252059</v>
      </c>
      <c r="O27" s="35">
        <v>19891144554</v>
      </c>
      <c r="Q27" s="35">
        <v>1356107505</v>
      </c>
      <c r="R27" s="41">
        <f t="shared" si="0"/>
        <v>0</v>
      </c>
      <c r="S27" s="41">
        <f t="shared" si="1"/>
        <v>0</v>
      </c>
      <c r="T27" s="41">
        <f t="shared" si="2"/>
        <v>1356107505</v>
      </c>
      <c r="U27" s="41">
        <f t="shared" si="3"/>
        <v>0</v>
      </c>
    </row>
    <row r="28" spans="1:21" ht="30" customHeight="1" x14ac:dyDescent="0.25">
      <c r="A28" s="51" t="s">
        <v>76</v>
      </c>
      <c r="B28" s="51"/>
      <c r="C28" s="35">
        <v>0</v>
      </c>
      <c r="D28" s="35"/>
      <c r="E28" s="35">
        <v>0</v>
      </c>
      <c r="F28" s="35"/>
      <c r="G28" s="35">
        <v>0</v>
      </c>
      <c r="H28" s="69"/>
      <c r="I28" s="35">
        <v>0</v>
      </c>
      <c r="J28" s="35"/>
      <c r="K28" s="35">
        <v>20146026</v>
      </c>
      <c r="M28" s="35">
        <v>769111983604</v>
      </c>
      <c r="O28" s="35">
        <v>599002251691</v>
      </c>
      <c r="Q28" s="35">
        <v>170109731913</v>
      </c>
      <c r="R28" s="41">
        <f t="shared" si="0"/>
        <v>0</v>
      </c>
      <c r="S28" s="41">
        <f t="shared" si="1"/>
        <v>0</v>
      </c>
      <c r="T28" s="41">
        <f t="shared" si="2"/>
        <v>170109731913</v>
      </c>
      <c r="U28" s="41">
        <f t="shared" si="3"/>
        <v>0</v>
      </c>
    </row>
    <row r="29" spans="1:21" ht="30" customHeight="1" x14ac:dyDescent="0.25">
      <c r="A29" s="51" t="s">
        <v>84</v>
      </c>
      <c r="B29" s="51"/>
      <c r="C29" s="35">
        <v>0</v>
      </c>
      <c r="D29" s="35"/>
      <c r="E29" s="35">
        <v>0</v>
      </c>
      <c r="F29" s="35"/>
      <c r="G29" s="35">
        <v>0</v>
      </c>
      <c r="H29" s="69"/>
      <c r="I29" s="35">
        <v>0</v>
      </c>
      <c r="J29" s="35"/>
      <c r="K29" s="35">
        <v>160000</v>
      </c>
      <c r="M29" s="35">
        <v>3116749607</v>
      </c>
      <c r="O29" s="35">
        <v>2969079574</v>
      </c>
      <c r="Q29" s="35">
        <v>147670033</v>
      </c>
      <c r="R29" s="41">
        <f t="shared" si="0"/>
        <v>0</v>
      </c>
      <c r="S29" s="41">
        <f t="shared" si="1"/>
        <v>0</v>
      </c>
      <c r="T29" s="41">
        <f t="shared" si="2"/>
        <v>147670033</v>
      </c>
      <c r="U29" s="41">
        <f t="shared" si="3"/>
        <v>0</v>
      </c>
    </row>
    <row r="30" spans="1:21" ht="30" customHeight="1" x14ac:dyDescent="0.25">
      <c r="A30" s="51" t="s">
        <v>85</v>
      </c>
      <c r="B30" s="51"/>
      <c r="C30" s="35">
        <v>0</v>
      </c>
      <c r="D30" s="35"/>
      <c r="E30" s="35">
        <v>0</v>
      </c>
      <c r="F30" s="35"/>
      <c r="G30" s="35">
        <v>0</v>
      </c>
      <c r="H30" s="69"/>
      <c r="I30" s="35">
        <v>0</v>
      </c>
      <c r="J30" s="35"/>
      <c r="K30" s="35">
        <v>15756544</v>
      </c>
      <c r="M30" s="35">
        <v>159420974257</v>
      </c>
      <c r="O30" s="35">
        <v>160453812731</v>
      </c>
      <c r="Q30" s="35">
        <v>-1032838474</v>
      </c>
      <c r="R30" s="41">
        <f t="shared" si="0"/>
        <v>0</v>
      </c>
      <c r="S30" s="41">
        <f t="shared" si="1"/>
        <v>0</v>
      </c>
      <c r="T30" s="41">
        <f t="shared" si="2"/>
        <v>-1032838474</v>
      </c>
      <c r="U30" s="41">
        <f t="shared" si="3"/>
        <v>0</v>
      </c>
    </row>
    <row r="31" spans="1:21" ht="30.75" customHeight="1" thickBot="1" x14ac:dyDescent="0.3">
      <c r="A31" s="51" t="s">
        <v>2</v>
      </c>
      <c r="B31" s="51"/>
      <c r="C31" s="43">
        <f>SUM(C8:C30)</f>
        <v>31776821</v>
      </c>
      <c r="D31" s="76"/>
      <c r="E31" s="43">
        <f>SUM(E8:E30)</f>
        <v>500919936682</v>
      </c>
      <c r="F31" s="76"/>
      <c r="G31" s="43">
        <f>SUM(G8:G30)</f>
        <v>440870208547</v>
      </c>
      <c r="H31" s="76"/>
      <c r="I31" s="43">
        <f>SUM(I8:I30)</f>
        <v>60049728135</v>
      </c>
      <c r="J31" s="76"/>
      <c r="K31" s="43">
        <f>SUM(K8:K30)</f>
        <v>303996897</v>
      </c>
      <c r="M31" s="43">
        <f>SUM(M8:M30)</f>
        <v>5086002336120</v>
      </c>
      <c r="O31" s="43">
        <f>SUM(O8:O30)</f>
        <v>4457373683691</v>
      </c>
      <c r="Q31" s="43">
        <f>SUM(Q8:Q30)</f>
        <v>628628652429</v>
      </c>
    </row>
    <row r="32" spans="1:21" ht="18.75" thickTop="1" x14ac:dyDescent="0.25">
      <c r="C32" s="41"/>
      <c r="E32" s="41"/>
      <c r="I32" s="80"/>
      <c r="J32" s="80"/>
      <c r="K32" s="80"/>
      <c r="L32" s="35"/>
      <c r="M32" s="80"/>
      <c r="N32" s="80"/>
      <c r="O32" s="80"/>
      <c r="P32" s="80"/>
      <c r="Q32" s="150"/>
      <c r="T32" s="35"/>
    </row>
    <row r="33" spans="3:17" ht="18" x14ac:dyDescent="0.25">
      <c r="C33" s="80"/>
      <c r="G33" s="57"/>
      <c r="I33" s="80"/>
      <c r="J33" s="41"/>
      <c r="K33" s="80"/>
      <c r="L33" s="35"/>
      <c r="Q33" s="41"/>
    </row>
    <row r="34" spans="3:17" ht="18.75" x14ac:dyDescent="0.25">
      <c r="C34" s="41"/>
      <c r="E34" s="80"/>
      <c r="G34" s="155"/>
      <c r="I34" s="80"/>
      <c r="M34" s="41"/>
      <c r="Q34" s="41"/>
    </row>
    <row r="35" spans="3:17" x14ac:dyDescent="0.25">
      <c r="G35" s="84"/>
      <c r="I35" s="72"/>
      <c r="K35" s="80"/>
      <c r="M35" s="73"/>
      <c r="O35" s="80"/>
      <c r="Q35" s="41"/>
    </row>
    <row r="36" spans="3:17" x14ac:dyDescent="0.25">
      <c r="G36" s="85"/>
      <c r="I36" s="41"/>
      <c r="K36" s="80"/>
      <c r="M36" s="41"/>
      <c r="O36" s="80"/>
      <c r="Q36" s="41"/>
    </row>
    <row r="37" spans="3:17" x14ac:dyDescent="0.25">
      <c r="G37" s="84"/>
      <c r="I37" s="41"/>
      <c r="K37" s="67"/>
      <c r="O37" s="270"/>
      <c r="P37" s="270"/>
      <c r="Q37" s="270"/>
    </row>
    <row r="38" spans="3:17" x14ac:dyDescent="0.25">
      <c r="I38" s="41"/>
      <c r="K38" s="67"/>
      <c r="M38" s="80"/>
      <c r="O38" s="80"/>
      <c r="Q38" s="41"/>
    </row>
    <row r="39" spans="3:17" x14ac:dyDescent="0.25">
      <c r="E39" s="41"/>
      <c r="I39" s="41"/>
      <c r="K39" s="67"/>
      <c r="M39" s="80"/>
      <c r="O39" s="80"/>
      <c r="Q39" s="41"/>
    </row>
    <row r="40" spans="3:17" x14ac:dyDescent="0.25">
      <c r="I40" s="80"/>
      <c r="K40" s="80"/>
      <c r="O40" s="80"/>
      <c r="Q40" s="41"/>
    </row>
    <row r="41" spans="3:17" ht="18" x14ac:dyDescent="0.25">
      <c r="G41" s="35"/>
      <c r="I41" s="41"/>
      <c r="K41" s="80"/>
      <c r="M41" s="80"/>
      <c r="O41" s="80"/>
      <c r="Q41" s="41"/>
    </row>
    <row r="42" spans="3:17" x14ac:dyDescent="0.25">
      <c r="K42" s="72"/>
      <c r="M42" s="80"/>
      <c r="O42" s="72"/>
      <c r="Q42" s="41"/>
    </row>
    <row r="43" spans="3:17" x14ac:dyDescent="0.25">
      <c r="G43" s="41"/>
      <c r="M43" s="80"/>
    </row>
    <row r="44" spans="3:17" x14ac:dyDescent="0.25">
      <c r="O44" s="41"/>
      <c r="Q44" s="41"/>
    </row>
    <row r="45" spans="3:17" x14ac:dyDescent="0.25">
      <c r="M45" s="80"/>
    </row>
    <row r="46" spans="3:17" x14ac:dyDescent="0.25">
      <c r="M46" s="72"/>
    </row>
    <row r="49" spans="13:13" x14ac:dyDescent="0.25">
      <c r="M49" s="72"/>
    </row>
  </sheetData>
  <mergeCells count="8">
    <mergeCell ref="O37:Q37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99" right="0.17" top="0.59055118110236204" bottom="0.74803149606299202" header="0.31496062992126" footer="0.31496062992126"/>
  <pageSetup scale="49" firstPageNumber="6" fitToHeight="3" orientation="landscape" useFirstPageNumber="1" r:id="rId1"/>
  <headerFooter>
    <oddFooter>&amp;C&amp;"B Nazanin,Bold"&amp;12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Sheet1</vt:lpstr>
      <vt:lpstr> سهام</vt:lpstr>
      <vt:lpstr>اوراق</vt:lpstr>
      <vt:lpstr>سپرده</vt:lpstr>
      <vt:lpstr>سود سپرده (2)</vt:lpstr>
      <vt:lpstr>درآمدها</vt:lpstr>
      <vt:lpstr>درآمدها (2)</vt:lpstr>
      <vt:lpstr>درآمد سود سهام</vt:lpstr>
      <vt:lpstr>درآمد ناشی ازفروش</vt:lpstr>
      <vt:lpstr>درآمد ناشی از تغییر قیمت اوراق </vt:lpstr>
      <vt:lpstr>درآمد سرمایه گذاری در سهام </vt:lpstr>
      <vt:lpstr>سایر درآمدها</vt:lpstr>
      <vt:lpstr>سرمایه گذاری در اوراق بهادار</vt:lpstr>
      <vt:lpstr>' سهام'!Print_Area</vt:lpstr>
      <vt:lpstr>Sheet1!Print_Area</vt:lpstr>
      <vt:lpstr>اوراق!Print_Area</vt:lpstr>
      <vt:lpstr>'درآمد سرمایه گذاری در سهام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'درآمدها (2)'!Print_Area</vt:lpstr>
      <vt:lpstr>'سایر درآمدها'!Print_Area</vt:lpstr>
      <vt:lpstr>سپرده!Print_Area</vt:lpstr>
      <vt:lpstr>'سرمایه گذاری در اوراق بهادار'!Print_Area</vt:lpstr>
      <vt:lpstr>'سود سپرده (2)'!Print_Area</vt:lpstr>
      <vt:lpstr>' سهام'!Print_Titles</vt:lpstr>
      <vt:lpstr>اوراق!Print_Titles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shahrzad rezaee</cp:lastModifiedBy>
  <cp:lastPrinted>2023-03-29T03:38:40Z</cp:lastPrinted>
  <dcterms:created xsi:type="dcterms:W3CDTF">2017-11-22T14:26:20Z</dcterms:created>
  <dcterms:modified xsi:type="dcterms:W3CDTF">2023-06-28T07:54:19Z</dcterms:modified>
</cp:coreProperties>
</file>